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ubna.hafidi\Documents\1_DOSSIER EN COURS\DO\PORTAGE SALARIAL\Tiers employeur Mauritanie\"/>
    </mc:Choice>
  </mc:AlternateContent>
  <bookViews>
    <workbookView xWindow="-110" yWindow="-110" windowWidth="23260" windowHeight="12580" tabRatio="921"/>
  </bookViews>
  <sheets>
    <sheet name="Summary_fees&amp;expenses" sheetId="4" r:id="rId1"/>
    <sheet name="Position_1" sheetId="7" r:id="rId2"/>
    <sheet name="Position_2" sheetId="39" r:id="rId3"/>
    <sheet name="Position_3" sheetId="40" r:id="rId4"/>
    <sheet name="Position_4" sheetId="41" r:id="rId5"/>
    <sheet name="Position_5" sheetId="42" r:id="rId6"/>
    <sheet name="Position_6" sheetId="45" r:id="rId7"/>
    <sheet name="Position_7" sheetId="44" r:id="rId8"/>
    <sheet name="Position_8" sheetId="46" r:id="rId9"/>
    <sheet name="Position_9" sheetId="47" r:id="rId10"/>
    <sheet name="Position_10" sheetId="48" r:id="rId11"/>
    <sheet name="Position_11" sheetId="51" r:id="rId12"/>
    <sheet name="Position_12" sheetId="52" r:id="rId13"/>
    <sheet name="Position_13" sheetId="55" r:id="rId14"/>
    <sheet name="Position_14" sheetId="54" r:id="rId15"/>
    <sheet name="Position_15" sheetId="53" r:id="rId16"/>
    <sheet name="Position_16" sheetId="71" r:id="rId17"/>
    <sheet name="Position_17" sheetId="72" r:id="rId18"/>
    <sheet name="Position_18" sheetId="73" r:id="rId19"/>
    <sheet name="Position_19" sheetId="74" r:id="rId20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4" l="1"/>
  <c r="C20" i="4"/>
  <c r="C19" i="4"/>
  <c r="B20" i="4"/>
  <c r="D19" i="4"/>
  <c r="E19" i="4" s="1"/>
  <c r="B19" i="4"/>
  <c r="B24" i="74"/>
  <c r="C23" i="74"/>
  <c r="D23" i="74" s="1"/>
  <c r="C22" i="74"/>
  <c r="D22" i="74" s="1"/>
  <c r="C21" i="74"/>
  <c r="D21" i="74" s="1"/>
  <c r="C19" i="74"/>
  <c r="D19" i="74" s="1"/>
  <c r="C16" i="74"/>
  <c r="D16" i="74" s="1"/>
  <c r="C15" i="74"/>
  <c r="D15" i="74" s="1"/>
  <c r="C14" i="74"/>
  <c r="D14" i="74" s="1"/>
  <c r="C13" i="74"/>
  <c r="D13" i="74" s="1"/>
  <c r="C12" i="74"/>
  <c r="D12" i="74" s="1"/>
  <c r="B3" i="74"/>
  <c r="C17" i="74" s="1"/>
  <c r="D17" i="74" s="1"/>
  <c r="B3" i="73"/>
  <c r="C24" i="73" s="1"/>
  <c r="B24" i="73"/>
  <c r="C12" i="73"/>
  <c r="D12" i="73" s="1"/>
  <c r="B3" i="39"/>
  <c r="B3" i="7"/>
  <c r="D24" i="74" l="1"/>
  <c r="C24" i="74"/>
  <c r="C11" i="74"/>
  <c r="D11" i="74" s="1"/>
  <c r="C13" i="73"/>
  <c r="D13" i="73" s="1"/>
  <c r="C14" i="73"/>
  <c r="D14" i="73" s="1"/>
  <c r="C15" i="73"/>
  <c r="D15" i="73" s="1"/>
  <c r="C16" i="73"/>
  <c r="D16" i="73" s="1"/>
  <c r="C17" i="73"/>
  <c r="D17" i="73" s="1"/>
  <c r="C19" i="73"/>
  <c r="D19" i="73" s="1"/>
  <c r="C21" i="73"/>
  <c r="D21" i="73" s="1"/>
  <c r="C22" i="73"/>
  <c r="D22" i="73" s="1"/>
  <c r="C23" i="73"/>
  <c r="D23" i="73" s="1"/>
  <c r="D24" i="73"/>
  <c r="C11" i="73"/>
  <c r="D11" i="73" s="1"/>
  <c r="B18" i="4" l="1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C24" i="72"/>
  <c r="C23" i="72"/>
  <c r="D23" i="72" s="1"/>
  <c r="C22" i="72"/>
  <c r="D22" i="72" s="1"/>
  <c r="C21" i="72"/>
  <c r="B24" i="72"/>
  <c r="D24" i="72" s="1"/>
  <c r="C19" i="72"/>
  <c r="D19" i="72" s="1"/>
  <c r="C17" i="72"/>
  <c r="D17" i="72" s="1"/>
  <c r="D16" i="72"/>
  <c r="C16" i="72"/>
  <c r="C15" i="72"/>
  <c r="D15" i="72" s="1"/>
  <c r="C14" i="72"/>
  <c r="D14" i="72" s="1"/>
  <c r="C13" i="72"/>
  <c r="D13" i="72" s="1"/>
  <c r="C12" i="72"/>
  <c r="D12" i="72" s="1"/>
  <c r="C11" i="72"/>
  <c r="D11" i="72" s="1"/>
  <c r="C24" i="71"/>
  <c r="C23" i="71"/>
  <c r="D23" i="71" s="1"/>
  <c r="C22" i="71"/>
  <c r="D22" i="71" s="1"/>
  <c r="C21" i="71"/>
  <c r="B24" i="71"/>
  <c r="D24" i="71" s="1"/>
  <c r="C19" i="71"/>
  <c r="D19" i="71" s="1"/>
  <c r="C17" i="71"/>
  <c r="D17" i="71" s="1"/>
  <c r="D16" i="71"/>
  <c r="C16" i="71"/>
  <c r="C15" i="71"/>
  <c r="D15" i="71" s="1"/>
  <c r="C14" i="71"/>
  <c r="D14" i="71" s="1"/>
  <c r="C13" i="71"/>
  <c r="D13" i="71" s="1"/>
  <c r="C12" i="71"/>
  <c r="D12" i="71" s="1"/>
  <c r="C11" i="71"/>
  <c r="D11" i="71" s="1"/>
  <c r="C12" i="53"/>
  <c r="D12" i="53" s="1"/>
  <c r="B24" i="53"/>
  <c r="B24" i="54"/>
  <c r="C17" i="54"/>
  <c r="D17" i="54" s="1"/>
  <c r="B3" i="54"/>
  <c r="C16" i="54" s="1"/>
  <c r="D16" i="54" s="1"/>
  <c r="C23" i="55"/>
  <c r="D23" i="55" s="1"/>
  <c r="C22" i="55"/>
  <c r="D22" i="55" s="1"/>
  <c r="C21" i="55"/>
  <c r="B24" i="55"/>
  <c r="C19" i="55"/>
  <c r="D19" i="55" s="1"/>
  <c r="C16" i="55"/>
  <c r="D16" i="55" s="1"/>
  <c r="C15" i="55"/>
  <c r="D15" i="55" s="1"/>
  <c r="C14" i="55"/>
  <c r="D14" i="55" s="1"/>
  <c r="C13" i="55"/>
  <c r="D13" i="55" s="1"/>
  <c r="C12" i="55"/>
  <c r="D12" i="55" s="1"/>
  <c r="B3" i="55"/>
  <c r="C24" i="55" s="1"/>
  <c r="B24" i="52"/>
  <c r="B3" i="52"/>
  <c r="C24" i="52" s="1"/>
  <c r="C23" i="51"/>
  <c r="D23" i="51" s="1"/>
  <c r="C22" i="51"/>
  <c r="D22" i="51" s="1"/>
  <c r="C21" i="51"/>
  <c r="D21" i="51"/>
  <c r="C19" i="51"/>
  <c r="D19" i="51" s="1"/>
  <c r="C16" i="51"/>
  <c r="D16" i="51" s="1"/>
  <c r="C15" i="51"/>
  <c r="D15" i="51" s="1"/>
  <c r="C14" i="51"/>
  <c r="D14" i="51" s="1"/>
  <c r="C13" i="51"/>
  <c r="D13" i="51" s="1"/>
  <c r="C12" i="51"/>
  <c r="D12" i="51" s="1"/>
  <c r="B3" i="51"/>
  <c r="C24" i="51" s="1"/>
  <c r="B3" i="48"/>
  <c r="B24" i="48"/>
  <c r="C19" i="48"/>
  <c r="D19" i="48" s="1"/>
  <c r="C12" i="48"/>
  <c r="D12" i="48" s="1"/>
  <c r="C24" i="48"/>
  <c r="C23" i="47"/>
  <c r="D23" i="47" s="1"/>
  <c r="B24" i="47"/>
  <c r="C16" i="47"/>
  <c r="D16" i="47" s="1"/>
  <c r="B3" i="47"/>
  <c r="C15" i="47" s="1"/>
  <c r="D15" i="47" s="1"/>
  <c r="B3" i="46"/>
  <c r="C22" i="46" s="1"/>
  <c r="D22" i="46" s="1"/>
  <c r="B3" i="44"/>
  <c r="C23" i="46"/>
  <c r="D23" i="46" s="1"/>
  <c r="C12" i="46"/>
  <c r="D12" i="46" s="1"/>
  <c r="C24" i="46"/>
  <c r="B14" i="44"/>
  <c r="D21" i="72" l="1"/>
  <c r="D21" i="71"/>
  <c r="C24" i="53"/>
  <c r="D24" i="53"/>
  <c r="C19" i="53"/>
  <c r="D19" i="53" s="1"/>
  <c r="C13" i="53"/>
  <c r="D13" i="53" s="1"/>
  <c r="C21" i="53"/>
  <c r="D21" i="53" s="1"/>
  <c r="C14" i="53"/>
  <c r="D14" i="53" s="1"/>
  <c r="C22" i="53"/>
  <c r="D22" i="53" s="1"/>
  <c r="C15" i="53"/>
  <c r="D15" i="53" s="1"/>
  <c r="C23" i="53"/>
  <c r="D23" i="53" s="1"/>
  <c r="C16" i="53"/>
  <c r="D16" i="53" s="1"/>
  <c r="C11" i="53"/>
  <c r="D11" i="53" s="1"/>
  <c r="C17" i="53"/>
  <c r="D17" i="53" s="1"/>
  <c r="D24" i="54"/>
  <c r="C11" i="54"/>
  <c r="D11" i="54" s="1"/>
  <c r="C24" i="54"/>
  <c r="C12" i="54"/>
  <c r="D12" i="54" s="1"/>
  <c r="C19" i="54"/>
  <c r="D19" i="54" s="1"/>
  <c r="C13" i="54"/>
  <c r="D13" i="54" s="1"/>
  <c r="C21" i="54"/>
  <c r="D21" i="54" s="1"/>
  <c r="C14" i="54"/>
  <c r="D14" i="54" s="1"/>
  <c r="C22" i="54"/>
  <c r="D22" i="54" s="1"/>
  <c r="C15" i="54"/>
  <c r="D15" i="54" s="1"/>
  <c r="C23" i="54"/>
  <c r="D23" i="54" s="1"/>
  <c r="D24" i="55"/>
  <c r="D21" i="55"/>
  <c r="C11" i="55"/>
  <c r="D11" i="55" s="1"/>
  <c r="C17" i="55"/>
  <c r="D17" i="55" s="1"/>
  <c r="D24" i="52"/>
  <c r="C21" i="52"/>
  <c r="C12" i="52"/>
  <c r="D12" i="52" s="1"/>
  <c r="C13" i="52"/>
  <c r="D13" i="52" s="1"/>
  <c r="C14" i="52"/>
  <c r="D14" i="52" s="1"/>
  <c r="D21" i="52"/>
  <c r="C23" i="52"/>
  <c r="D23" i="52" s="1"/>
  <c r="C16" i="52"/>
  <c r="D16" i="52" s="1"/>
  <c r="C19" i="52"/>
  <c r="D19" i="52" s="1"/>
  <c r="C22" i="52"/>
  <c r="D22" i="52" s="1"/>
  <c r="C15" i="52"/>
  <c r="D15" i="52" s="1"/>
  <c r="C11" i="52"/>
  <c r="D11" i="52" s="1"/>
  <c r="C17" i="52"/>
  <c r="D17" i="52" s="1"/>
  <c r="B24" i="51"/>
  <c r="D24" i="51" s="1"/>
  <c r="C12" i="4" s="1"/>
  <c r="C11" i="51"/>
  <c r="D11" i="51" s="1"/>
  <c r="C17" i="51"/>
  <c r="D17" i="51" s="1"/>
  <c r="D24" i="48"/>
  <c r="C11" i="4" s="1"/>
  <c r="C21" i="48"/>
  <c r="C14" i="48"/>
  <c r="D14" i="48" s="1"/>
  <c r="C22" i="48"/>
  <c r="D22" i="48" s="1"/>
  <c r="C15" i="48"/>
  <c r="D15" i="48" s="1"/>
  <c r="C13" i="48"/>
  <c r="D13" i="48" s="1"/>
  <c r="D21" i="48"/>
  <c r="C23" i="48"/>
  <c r="D23" i="48" s="1"/>
  <c r="C16" i="48"/>
  <c r="D16" i="48" s="1"/>
  <c r="C11" i="48"/>
  <c r="D11" i="48" s="1"/>
  <c r="C17" i="48"/>
  <c r="D17" i="48" s="1"/>
  <c r="C11" i="47"/>
  <c r="D11" i="47" s="1"/>
  <c r="C17" i="47"/>
  <c r="D17" i="47" s="1"/>
  <c r="C24" i="47"/>
  <c r="D24" i="47" s="1"/>
  <c r="C10" i="4" s="1"/>
  <c r="C12" i="47"/>
  <c r="D12" i="47" s="1"/>
  <c r="C19" i="47"/>
  <c r="D19" i="47" s="1"/>
  <c r="C13" i="47"/>
  <c r="D13" i="47" s="1"/>
  <c r="C21" i="47"/>
  <c r="D21" i="47" s="1"/>
  <c r="C14" i="47"/>
  <c r="D14" i="47" s="1"/>
  <c r="C22" i="47"/>
  <c r="D22" i="47" s="1"/>
  <c r="B24" i="46"/>
  <c r="D24" i="46" s="1"/>
  <c r="C13" i="46"/>
  <c r="D13" i="46" s="1"/>
  <c r="C14" i="46"/>
  <c r="D14" i="46" s="1"/>
  <c r="C15" i="46"/>
  <c r="D15" i="46" s="1"/>
  <c r="C19" i="46"/>
  <c r="D19" i="46" s="1"/>
  <c r="C21" i="46"/>
  <c r="C16" i="46"/>
  <c r="D16" i="46" s="1"/>
  <c r="C11" i="46"/>
  <c r="D11" i="46" s="1"/>
  <c r="C17" i="46"/>
  <c r="D17" i="46" s="1"/>
  <c r="C14" i="4" l="1"/>
  <c r="C13" i="4"/>
  <c r="D21" i="46"/>
  <c r="C9" i="4" s="1"/>
  <c r="B14" i="45" l="1"/>
  <c r="C24" i="44" l="1"/>
  <c r="C23" i="44"/>
  <c r="D23" i="44" s="1"/>
  <c r="C22" i="44"/>
  <c r="D22" i="44" s="1"/>
  <c r="C21" i="44"/>
  <c r="C19" i="44"/>
  <c r="D19" i="44" s="1"/>
  <c r="C17" i="44"/>
  <c r="D17" i="44" s="1"/>
  <c r="C16" i="44"/>
  <c r="D16" i="44" s="1"/>
  <c r="C15" i="44"/>
  <c r="D15" i="44" s="1"/>
  <c r="C14" i="44"/>
  <c r="D14" i="44" s="1"/>
  <c r="C13" i="44"/>
  <c r="D13" i="44" s="1"/>
  <c r="C12" i="44"/>
  <c r="D12" i="44" s="1"/>
  <c r="C11" i="44"/>
  <c r="D11" i="44" s="1"/>
  <c r="C24" i="45"/>
  <c r="C23" i="45"/>
  <c r="D23" i="45" s="1"/>
  <c r="C22" i="45"/>
  <c r="D22" i="45" s="1"/>
  <c r="C21" i="45"/>
  <c r="D21" i="45"/>
  <c r="C19" i="45"/>
  <c r="D19" i="45" s="1"/>
  <c r="C17" i="45"/>
  <c r="D17" i="45" s="1"/>
  <c r="D16" i="45"/>
  <c r="C16" i="45"/>
  <c r="C15" i="45"/>
  <c r="D15" i="45" s="1"/>
  <c r="C14" i="45"/>
  <c r="D14" i="45" s="1"/>
  <c r="C13" i="45"/>
  <c r="D13" i="45" s="1"/>
  <c r="C12" i="45"/>
  <c r="D12" i="45" s="1"/>
  <c r="C11" i="45"/>
  <c r="D11" i="45" s="1"/>
  <c r="C24" i="42"/>
  <c r="C23" i="42"/>
  <c r="D23" i="42" s="1"/>
  <c r="C22" i="42"/>
  <c r="D22" i="42" s="1"/>
  <c r="C21" i="42"/>
  <c r="B24" i="42"/>
  <c r="D24" i="42" s="1"/>
  <c r="C19" i="42"/>
  <c r="D19" i="42" s="1"/>
  <c r="C17" i="42"/>
  <c r="D17" i="42" s="1"/>
  <c r="C16" i="42"/>
  <c r="D16" i="42" s="1"/>
  <c r="C15" i="42"/>
  <c r="D15" i="42" s="1"/>
  <c r="C14" i="42"/>
  <c r="D14" i="42" s="1"/>
  <c r="C13" i="42"/>
  <c r="D13" i="42" s="1"/>
  <c r="C12" i="42"/>
  <c r="D12" i="42" s="1"/>
  <c r="C11" i="42"/>
  <c r="D11" i="42" s="1"/>
  <c r="C24" i="41"/>
  <c r="C23" i="41"/>
  <c r="D23" i="41" s="1"/>
  <c r="C22" i="41"/>
  <c r="D22" i="41" s="1"/>
  <c r="C21" i="41"/>
  <c r="B24" i="41"/>
  <c r="D24" i="41" s="1"/>
  <c r="C19" i="41"/>
  <c r="D19" i="41" s="1"/>
  <c r="C17" i="41"/>
  <c r="D17" i="41" s="1"/>
  <c r="C16" i="41"/>
  <c r="D16" i="41" s="1"/>
  <c r="C15" i="41"/>
  <c r="D15" i="41" s="1"/>
  <c r="C14" i="41"/>
  <c r="D14" i="41" s="1"/>
  <c r="C13" i="41"/>
  <c r="D13" i="41" s="1"/>
  <c r="C12" i="41"/>
  <c r="D12" i="41" s="1"/>
  <c r="C11" i="41"/>
  <c r="D11" i="41" s="1"/>
  <c r="C23" i="40"/>
  <c r="D23" i="40" s="1"/>
  <c r="C22" i="40"/>
  <c r="D22" i="40" s="1"/>
  <c r="C21" i="40"/>
  <c r="B24" i="40"/>
  <c r="C19" i="40"/>
  <c r="D19" i="40" s="1"/>
  <c r="C15" i="40"/>
  <c r="D15" i="40" s="1"/>
  <c r="C14" i="40"/>
  <c r="D14" i="40" s="1"/>
  <c r="C13" i="40"/>
  <c r="D13" i="40" s="1"/>
  <c r="C12" i="40"/>
  <c r="D12" i="40" s="1"/>
  <c r="C24" i="40"/>
  <c r="D21" i="44" l="1"/>
  <c r="B24" i="44"/>
  <c r="D24" i="44" s="1"/>
  <c r="C8" i="4" s="1"/>
  <c r="B24" i="45"/>
  <c r="D24" i="45" s="1"/>
  <c r="C7" i="4" s="1"/>
  <c r="D21" i="42"/>
  <c r="C6" i="4" s="1"/>
  <c r="D21" i="41"/>
  <c r="C5" i="4" s="1"/>
  <c r="D24" i="40"/>
  <c r="D21" i="40"/>
  <c r="C16" i="40"/>
  <c r="D16" i="40" s="1"/>
  <c r="C11" i="40"/>
  <c r="D11" i="40" s="1"/>
  <c r="C17" i="40"/>
  <c r="D17" i="40" s="1"/>
  <c r="C24" i="39" l="1"/>
  <c r="C23" i="39"/>
  <c r="D23" i="39" s="1"/>
  <c r="C22" i="39"/>
  <c r="D22" i="39" s="1"/>
  <c r="C21" i="39"/>
  <c r="C19" i="39"/>
  <c r="D19" i="39" s="1"/>
  <c r="C17" i="39"/>
  <c r="D17" i="39" s="1"/>
  <c r="C15" i="39"/>
  <c r="D15" i="39" s="1"/>
  <c r="C14" i="39"/>
  <c r="D14" i="39" s="1"/>
  <c r="C13" i="39"/>
  <c r="D13" i="39" s="1"/>
  <c r="C12" i="39"/>
  <c r="C11" i="39"/>
  <c r="D11" i="39" s="1"/>
  <c r="C16" i="39"/>
  <c r="D16" i="39" s="1"/>
  <c r="B24" i="7"/>
  <c r="D21" i="39" l="1"/>
  <c r="B24" i="39"/>
  <c r="D24" i="39" s="1"/>
  <c r="D12" i="39"/>
  <c r="C3" i="4" l="1"/>
  <c r="D18" i="4"/>
  <c r="D17" i="4"/>
  <c r="C18" i="4"/>
  <c r="C17" i="4"/>
  <c r="E18" i="4" l="1"/>
  <c r="E17" i="4"/>
  <c r="D14" i="4"/>
  <c r="E14" i="4" l="1"/>
  <c r="D5" i="4"/>
  <c r="D16" i="4"/>
  <c r="D15" i="4"/>
  <c r="D3" i="4"/>
  <c r="E5" i="4" l="1"/>
  <c r="C24" i="7"/>
  <c r="C23" i="7"/>
  <c r="C22" i="7"/>
  <c r="C21" i="7"/>
  <c r="C19" i="7"/>
  <c r="C17" i="7"/>
  <c r="C16" i="7"/>
  <c r="C15" i="7"/>
  <c r="C14" i="7"/>
  <c r="C13" i="7"/>
  <c r="C12" i="7"/>
  <c r="C11" i="7"/>
  <c r="E3" i="4" l="1"/>
  <c r="D24" i="7"/>
  <c r="D11" i="7"/>
  <c r="C4" i="4" l="1"/>
  <c r="C16" i="4"/>
  <c r="E16" i="4" s="1"/>
  <c r="D13" i="4"/>
  <c r="E13" i="4" s="1"/>
  <c r="C15" i="4"/>
  <c r="E15" i="4" s="1"/>
  <c r="D11" i="4"/>
  <c r="E11" i="4" s="1"/>
  <c r="D4" i="4"/>
  <c r="E4" i="4" l="1"/>
  <c r="D9" i="4"/>
  <c r="E9" i="4" s="1"/>
  <c r="D8" i="4"/>
  <c r="E8" i="4" s="1"/>
  <c r="D12" i="4"/>
  <c r="E12" i="4" s="1"/>
  <c r="D6" i="4"/>
  <c r="E6" i="4" l="1"/>
  <c r="D10" i="4"/>
  <c r="E10" i="4" s="1"/>
  <c r="D7" i="4"/>
  <c r="E7" i="4" s="1"/>
  <c r="B3" i="4" l="1"/>
  <c r="B2" i="4" l="1"/>
  <c r="B4" i="4" l="1"/>
  <c r="D16" i="7"/>
  <c r="D19" i="7" l="1"/>
  <c r="D17" i="7" l="1"/>
  <c r="D23" i="7"/>
  <c r="D22" i="7"/>
  <c r="D21" i="7"/>
  <c r="D15" i="7"/>
  <c r="D14" i="7"/>
  <c r="D13" i="7"/>
  <c r="C2" i="4" l="1"/>
  <c r="C21" i="4" s="1"/>
  <c r="D2" i="4"/>
  <c r="D21" i="4" s="1"/>
  <c r="D12" i="7"/>
  <c r="E21" i="4" l="1"/>
  <c r="E2" i="4"/>
</calcChain>
</file>

<file path=xl/sharedStrings.xml><?xml version="1.0" encoding="utf-8"?>
<sst xmlns="http://schemas.openxmlformats.org/spreadsheetml/2006/main" count="674" uniqueCount="79">
  <si>
    <t>EUR</t>
  </si>
  <si>
    <t>Position</t>
  </si>
  <si>
    <t>Contract duration</t>
  </si>
  <si>
    <t>% of work</t>
  </si>
  <si>
    <t>Place of employment</t>
  </si>
  <si>
    <t>Nationality</t>
  </si>
  <si>
    <t>ADMINISTRATIVE MANAGEMENT  AND PAYROLL</t>
  </si>
  <si>
    <t>Total, medical visit and other employer taxes and charges</t>
  </si>
  <si>
    <t>Gross salary (included paid leaves)</t>
  </si>
  <si>
    <t>Private health insurance, Prevoyance</t>
  </si>
  <si>
    <t>Management fees</t>
  </si>
  <si>
    <t>If applicable, subcontractor/local partner fees</t>
  </si>
  <si>
    <t>Global total</t>
  </si>
  <si>
    <r>
      <t xml:space="preserve">Other (to be precised- ex.: end of contract indemnity, transport indemnity, housing allowance..) </t>
    </r>
    <r>
      <rPr>
        <b/>
        <sz val="9"/>
        <color rgb="FFFF0000"/>
        <rFont val="Calibri"/>
        <family val="2"/>
        <scheme val="minor"/>
      </rPr>
      <t>(*)</t>
    </r>
  </si>
  <si>
    <r>
      <t xml:space="preserve">Mandatory employer social security contributions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</si>
  <si>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legal remuneration elements (to be precised : seniority bonus, etc.)  </t>
    </r>
    <r>
      <rPr>
        <sz val="9"/>
        <color rgb="FFFF0000"/>
        <rFont val="Calibri"/>
        <family val="2"/>
        <scheme val="minor"/>
      </rPr>
      <t>(* - see comment below)</t>
    </r>
  </si>
  <si>
    <r>
      <t xml:space="preserve">Other Employer tax (ex.: tax on salaries) </t>
    </r>
    <r>
      <rPr>
        <sz val="9"/>
        <color rgb="FFFF0000"/>
        <rFont val="Calibri"/>
        <family val="2"/>
        <scheme val="minor"/>
      </rPr>
      <t>(* - see comment below)</t>
    </r>
  </si>
  <si>
    <t>Currency (currency rate: InfoEuro rate at the deadline for submission of bids  (http://ec.europa.eu/budg/inforeuro/index#!/convertor))</t>
  </si>
  <si>
    <t>Quantity</t>
  </si>
  <si>
    <t>(*) Duplicate if necessary, bearing in mind that one line = 1 type of expenditure (e.g.: 1 line for social security contributions for paid by employee, 1 line for  social security contributions paid by employer,  etc.).</t>
  </si>
  <si>
    <t>For other amounts, generally speaking, if the bidder does not price them, he indicates 0.</t>
  </si>
  <si>
    <t>However, it is the bidder's responsibility to check his calculations and rectify them in case of error.</t>
  </si>
  <si>
    <t>Of which, private insurance and, where applicable, provident fund and HR service costs</t>
  </si>
  <si>
    <t>POSITION 2</t>
  </si>
  <si>
    <t>POSITION 1</t>
  </si>
  <si>
    <t>POSITION 3</t>
  </si>
  <si>
    <t>Other Employer tax (ex.: income tax)(* - see comment below)</t>
  </si>
  <si>
    <t>However, it is the bidder's responsibility to check these automated calculations and rectify them in the event of error.</t>
  </si>
  <si>
    <t>N° of position</t>
  </si>
  <si>
    <t>POSITION 4</t>
  </si>
  <si>
    <t>POSITION 10</t>
  </si>
  <si>
    <t>POSITION 5</t>
  </si>
  <si>
    <t>POSITION 7</t>
  </si>
  <si>
    <t>POSITION 8</t>
  </si>
  <si>
    <t>POSITION 9</t>
  </si>
  <si>
    <t>POSITION 11</t>
  </si>
  <si>
    <t xml:space="preserve">Contract start date (estimated) </t>
  </si>
  <si>
    <t>Total Amound excl. VAT</t>
  </si>
  <si>
    <t xml:space="preserve"> Global Amount excl. VAT &amp; management fees</t>
  </si>
  <si>
    <t>Fees for HR Services and private health insurance, and Prevoyance if applicable, excl VAT</t>
  </si>
  <si>
    <t>Amount excl. VAT</t>
  </si>
  <si>
    <t>Net salary</t>
  </si>
  <si>
    <r>
      <t xml:space="preserve">Other (to be precised - ex: contrat implementation) </t>
    </r>
    <r>
      <rPr>
        <b/>
        <sz val="9"/>
        <color rgb="FFFF0000"/>
        <rFont val="Calibri"/>
        <family val="2"/>
        <scheme val="minor"/>
      </rPr>
      <t>(* - See comment below)</t>
    </r>
  </si>
  <si>
    <t>The bidder must fill in only those cells whose column headings are "Amount excluding VAT"</t>
  </si>
  <si>
    <t xml:space="preserve"> Global Amount excl. VAT</t>
  </si>
  <si>
    <t>POSITION 14</t>
  </si>
  <si>
    <t>POSITION 13</t>
  </si>
  <si>
    <t>POSITION 12</t>
  </si>
  <si>
    <t>POSITION 6</t>
  </si>
  <si>
    <t>Position title</t>
  </si>
  <si>
    <t>Share of fees and expenses related to HR Servcices and private health insurance and, where applicable, provident insurance/total costs in %.</t>
  </si>
  <si>
    <t xml:space="preserve">The amounts shown above are entered automatically via a link with the other sheets in the file. </t>
  </si>
  <si>
    <t xml:space="preserve">Private health insurance, Prevoyance </t>
  </si>
  <si>
    <t>POSITION 15</t>
  </si>
  <si>
    <t>POSITION 16</t>
  </si>
  <si>
    <t>POSITION 17</t>
  </si>
  <si>
    <t>Mauritanien</t>
  </si>
  <si>
    <t>Nouakchott</t>
  </si>
  <si>
    <t>Contractor fees 12%</t>
  </si>
  <si>
    <t>Admin/Fin Assistant (PAGFAM/P2FP)</t>
  </si>
  <si>
    <t>Project/Com Assistant (PAGFAM/P2FP)</t>
  </si>
  <si>
    <t>Logistic Assistant (PAGFAM/P2FP)</t>
  </si>
  <si>
    <t>Driver (PAGFAM/P2FP)</t>
  </si>
  <si>
    <t>Driver (BEPI/SAHEL)</t>
  </si>
  <si>
    <t>Logistic/Admin Assistant (BEPI/SAHEL)</t>
  </si>
  <si>
    <t>Admin/welcome Assistant (BEPI/SAHEL)</t>
  </si>
  <si>
    <t>Driver (PAIRE)</t>
  </si>
  <si>
    <t>Project Assistant (PAIRE)</t>
  </si>
  <si>
    <t>Project Officer (PAIRE)</t>
  </si>
  <si>
    <t>Admin/Fin Manager (PAIRE)</t>
  </si>
  <si>
    <t>Liaison Officer (ACLEP-G5)</t>
  </si>
  <si>
    <t>Logisticien (ACLEP-G5)</t>
  </si>
  <si>
    <t>Admin/Fin (ACLEP-G5)</t>
  </si>
  <si>
    <t>Logistic and Admin Assistant (DEPSAN) Ext E-Santé</t>
  </si>
  <si>
    <t>Driver (DEPSAN) Ext E-Santé</t>
  </si>
  <si>
    <t xml:space="preserve"> Assistant Comptable (DEPSAN) Ext E-Santé</t>
  </si>
  <si>
    <t>Technicien SI (DEPSAN) Ext E-Santé</t>
  </si>
  <si>
    <t>POSITION 18</t>
  </si>
  <si>
    <t>POSITION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</si>
</sst>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B0F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rgb="FFFFFF00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wrapText="1"/>
    </xf>
    <xf numFmtId="0" fontId="6" fillId="0" borderId="0" xfId="0" applyFont="1"/>
    <xf numFmtId="4" fontId="6" fillId="0" borderId="0" xfId="0" applyNumberFormat="1" applyFont="1"/>
    <xf numFmtId="0" fontId="7" fillId="0" borderId="0" xfId="0" applyFont="1" applyAlignment="1">
      <alignment horizontal="left" wrapText="1"/>
    </xf>
    <xf numFmtId="4" fontId="7" fillId="0" borderId="0" xfId="0" applyNumberFormat="1" applyFont="1" applyAlignment="1">
      <alignment horizontal="center"/>
    </xf>
    <xf numFmtId="0" fontId="1" fillId="0" borderId="1" xfId="0" applyFont="1" applyBorder="1"/>
    <xf numFmtId="10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8" fillId="0" borderId="2" xfId="0" applyFont="1" applyBorder="1" applyAlignment="1">
      <alignment vertical="center" wrapText="1"/>
    </xf>
    <xf numFmtId="0" fontId="1" fillId="0" borderId="2" xfId="0" applyFont="1" applyBorder="1"/>
    <xf numFmtId="0" fontId="1" fillId="0" borderId="4" xfId="0" applyFont="1" applyBorder="1"/>
    <xf numFmtId="0" fontId="1" fillId="0" borderId="13" xfId="0" applyFont="1" applyBorder="1"/>
    <xf numFmtId="0" fontId="1" fillId="0" borderId="14" xfId="0" applyFont="1" applyBorder="1"/>
    <xf numFmtId="0" fontId="10" fillId="0" borderId="1" xfId="0" applyFont="1" applyBorder="1"/>
    <xf numFmtId="0" fontId="5" fillId="0" borderId="2" xfId="0" applyFont="1" applyBorder="1" applyAlignment="1">
      <alignment horizontal="right"/>
    </xf>
    <xf numFmtId="0" fontId="2" fillId="0" borderId="1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11" fillId="5" borderId="1" xfId="0" applyFont="1" applyFill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right"/>
    </xf>
    <xf numFmtId="4" fontId="1" fillId="3" borderId="1" xfId="0" applyNumberFormat="1" applyFont="1" applyFill="1" applyBorder="1" applyAlignment="1">
      <alignment horizontal="right" vertical="center"/>
    </xf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/>
    <xf numFmtId="0" fontId="12" fillId="6" borderId="1" xfId="0" applyFont="1" applyFill="1" applyBorder="1"/>
    <xf numFmtId="0" fontId="8" fillId="6" borderId="1" xfId="0" applyFont="1" applyFill="1" applyBorder="1"/>
    <xf numFmtId="0" fontId="8" fillId="6" borderId="0" xfId="0" applyFont="1" applyFill="1"/>
    <xf numFmtId="0" fontId="9" fillId="6" borderId="0" xfId="0" applyFont="1" applyFill="1" applyAlignment="1">
      <alignment horizontal="left" vertical="center" wrapText="1"/>
    </xf>
    <xf numFmtId="0" fontId="9" fillId="6" borderId="0" xfId="0" applyFont="1" applyFill="1" applyAlignment="1">
      <alignment horizontal="left" vertical="top" wrapText="1"/>
    </xf>
    <xf numFmtId="0" fontId="8" fillId="6" borderId="14" xfId="0" applyFont="1" applyFill="1" applyBorder="1"/>
    <xf numFmtId="0" fontId="1" fillId="6" borderId="0" xfId="0" applyFont="1" applyFill="1"/>
    <xf numFmtId="0" fontId="2" fillId="6" borderId="0" xfId="0" applyFont="1" applyFill="1"/>
    <xf numFmtId="0" fontId="2" fillId="6" borderId="0" xfId="0" applyFont="1" applyFill="1" applyAlignment="1">
      <alignment vertical="top" wrapText="1"/>
    </xf>
    <xf numFmtId="0" fontId="2" fillId="6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14" fontId="6" fillId="0" borderId="0" xfId="0" applyNumberFormat="1" applyFont="1" applyAlignment="1">
      <alignment horizontal="center"/>
    </xf>
    <xf numFmtId="4" fontId="1" fillId="0" borderId="0" xfId="0" applyNumberFormat="1" applyFont="1"/>
    <xf numFmtId="0" fontId="11" fillId="5" borderId="1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4" fontId="2" fillId="6" borderId="1" xfId="0" applyNumberFormat="1" applyFont="1" applyFill="1" applyBorder="1" applyAlignment="1">
      <alignment horizontal="right" vertical="center"/>
    </xf>
    <xf numFmtId="0" fontId="1" fillId="7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10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/>
    </xf>
    <xf numFmtId="4" fontId="7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0" borderId="4" xfId="0" applyBorder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1" fillId="7" borderId="2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10" fontId="1" fillId="4" borderId="2" xfId="0" applyNumberFormat="1" applyFont="1" applyFill="1" applyBorder="1" applyAlignment="1">
      <alignment horizontal="center"/>
    </xf>
    <xf numFmtId="10" fontId="1" fillId="4" borderId="4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 vertical="center"/>
    </xf>
  </cellXfs>
  <cellStyles count="2">
    <cellStyle name="Normal" xfId="0" builtinId="0"/>
    <cellStyle name="Normal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zoomScale="110" zoomScaleNormal="110" workbookViewId="0">
      <selection activeCell="G28" sqref="G28"/>
    </sheetView>
  </sheetViews>
  <sheetFormatPr baseColWidth="10" defaultColWidth="11.453125" defaultRowHeight="12" x14ac:dyDescent="0.3"/>
  <cols>
    <col min="1" max="1" width="11.453125" style="1"/>
    <col min="2" max="2" width="53.1796875" style="7" bestFit="1" customWidth="1"/>
    <col min="3" max="3" width="25" style="1" bestFit="1" customWidth="1"/>
    <col min="4" max="4" width="23.54296875" style="2" customWidth="1"/>
    <col min="5" max="5" width="20.1796875" style="2" customWidth="1"/>
    <col min="6" max="6" width="16.08984375" style="1" customWidth="1"/>
    <col min="7" max="9" width="10.54296875" style="1" customWidth="1"/>
    <col min="10" max="10" width="12.453125" style="1" customWidth="1"/>
    <col min="11" max="16384" width="11.453125" style="1"/>
  </cols>
  <sheetData>
    <row r="1" spans="1:10" ht="78" customHeight="1" x14ac:dyDescent="0.3">
      <c r="A1" s="6" t="s">
        <v>28</v>
      </c>
      <c r="B1" s="6" t="s">
        <v>49</v>
      </c>
      <c r="C1" s="6" t="s">
        <v>38</v>
      </c>
      <c r="D1" s="6" t="s">
        <v>39</v>
      </c>
      <c r="E1" s="6" t="s">
        <v>50</v>
      </c>
      <c r="F1" s="6" t="s">
        <v>36</v>
      </c>
      <c r="H1" s="5"/>
      <c r="J1" s="88"/>
    </row>
    <row r="2" spans="1:10" s="13" customFormat="1" x14ac:dyDescent="0.3">
      <c r="A2" s="10">
        <v>1</v>
      </c>
      <c r="B2" s="68" t="str">
        <f>Position_1!B2</f>
        <v>Logistic and Admin Assistant (DEPSAN) Ext E-Santé</v>
      </c>
      <c r="C2" s="11">
        <f>+Position_1!D24-Position_1!D23-Position_1!D22-Position_1!D21</f>
        <v>63910</v>
      </c>
      <c r="D2" s="12">
        <f>SUM(Position_1!D19:D23)</f>
        <v>0</v>
      </c>
      <c r="E2" s="82">
        <f>D2/C2</f>
        <v>0</v>
      </c>
      <c r="F2" s="69">
        <v>45931</v>
      </c>
      <c r="H2" s="10"/>
      <c r="J2" s="88"/>
    </row>
    <row r="3" spans="1:10" s="13" customFormat="1" x14ac:dyDescent="0.3">
      <c r="A3" s="10">
        <v>2</v>
      </c>
      <c r="B3" s="68" t="str">
        <f>Position_2!B2</f>
        <v>Driver (DEPSAN) Ext E-Santé</v>
      </c>
      <c r="C3" s="11">
        <f>Position_2!D24-Position_2!D21-Position_2!D22-Position_2!D23</f>
        <v>34720</v>
      </c>
      <c r="D3" s="12">
        <f>SUM(Position_2!D19:D23)</f>
        <v>0</v>
      </c>
      <c r="E3" s="82">
        <f>D3/C3</f>
        <v>0</v>
      </c>
      <c r="F3" s="69">
        <v>45931</v>
      </c>
      <c r="G3" s="14"/>
      <c r="H3" s="14"/>
      <c r="I3" s="14"/>
      <c r="J3" s="88"/>
    </row>
    <row r="4" spans="1:10" s="13" customFormat="1" x14ac:dyDescent="0.3">
      <c r="A4" s="10">
        <v>3</v>
      </c>
      <c r="B4" s="68" t="str">
        <f>Position_3!$B$2</f>
        <v>Admin/Fin Assistant (PAGFAM/P2FP)</v>
      </c>
      <c r="C4" s="11">
        <f>Position_3!D24-Position_3!D21-Position_3!D22-Position_3!D23</f>
        <v>42180</v>
      </c>
      <c r="D4" s="12">
        <f>SUM(Position_3!D19:D23)</f>
        <v>0</v>
      </c>
      <c r="E4" s="82">
        <f>D4/C4</f>
        <v>0</v>
      </c>
      <c r="F4" s="69">
        <v>45931</v>
      </c>
      <c r="H4" s="10"/>
      <c r="J4" s="88"/>
    </row>
    <row r="5" spans="1:10" s="13" customFormat="1" x14ac:dyDescent="0.3">
      <c r="A5" s="10">
        <v>4</v>
      </c>
      <c r="B5" s="68" t="str">
        <f>+Position_4!B2</f>
        <v>Project/Com Assistant (PAGFAM/P2FP)</v>
      </c>
      <c r="C5" s="11">
        <f>Position_4!D24-Position_4!D19-Position_4!D20-Position_4!D21</f>
        <v>42180</v>
      </c>
      <c r="D5" s="11">
        <f>SUM(Position_4!D19:D21)</f>
        <v>0</v>
      </c>
      <c r="E5" s="82">
        <f>D5/C5</f>
        <v>0</v>
      </c>
      <c r="F5" s="69">
        <v>45931</v>
      </c>
      <c r="H5" s="10"/>
      <c r="J5" s="88"/>
    </row>
    <row r="6" spans="1:10" s="13" customFormat="1" x14ac:dyDescent="0.3">
      <c r="A6" s="10">
        <v>5</v>
      </c>
      <c r="B6" s="68" t="str">
        <f>+Position_5!B2</f>
        <v>Logistic Assistant (PAGFAM/P2FP)</v>
      </c>
      <c r="C6" s="11">
        <f>Position_5!D24-Position_5!D19-Position_5!D20-Position_5!D21</f>
        <v>25000</v>
      </c>
      <c r="D6" s="11">
        <f>SUM(Position_5!D19:D21)</f>
        <v>0</v>
      </c>
      <c r="E6" s="82">
        <f t="shared" ref="E6:E21" si="0">D6/C6</f>
        <v>0</v>
      </c>
      <c r="F6" s="69">
        <v>45931</v>
      </c>
      <c r="H6" s="10"/>
      <c r="J6" s="88"/>
    </row>
    <row r="7" spans="1:10" s="13" customFormat="1" x14ac:dyDescent="0.3">
      <c r="A7" s="10">
        <v>6</v>
      </c>
      <c r="B7" s="68" t="str">
        <f>+Position_6!B2</f>
        <v>Driver (PAGFAM/P2FP)</v>
      </c>
      <c r="C7" s="11">
        <f>Position_6!D24-Position_6!D19-Position_6!D20-Position_6!D21</f>
        <v>18920</v>
      </c>
      <c r="D7" s="11">
        <f>SUM(Position_6!D19:D21)</f>
        <v>0</v>
      </c>
      <c r="E7" s="82">
        <f t="shared" si="0"/>
        <v>0</v>
      </c>
      <c r="F7" s="69">
        <v>45931</v>
      </c>
      <c r="H7" s="10"/>
      <c r="J7" s="88"/>
    </row>
    <row r="8" spans="1:10" s="13" customFormat="1" x14ac:dyDescent="0.3">
      <c r="A8" s="10">
        <v>7</v>
      </c>
      <c r="B8" s="68" t="str">
        <f>+Position_7!B2</f>
        <v>Driver (BEPI/SAHEL)</v>
      </c>
      <c r="C8" s="11">
        <f>Position_7!D24-Position_7!D19-Position_7!D20-Position_7!D21</f>
        <v>14580</v>
      </c>
      <c r="D8" s="11">
        <f>SUM(Position_7!D19:D21)</f>
        <v>0</v>
      </c>
      <c r="E8" s="82">
        <f t="shared" si="0"/>
        <v>0</v>
      </c>
      <c r="F8" s="69">
        <v>45931</v>
      </c>
      <c r="H8" s="10"/>
      <c r="J8" s="88"/>
    </row>
    <row r="9" spans="1:10" s="13" customFormat="1" x14ac:dyDescent="0.3">
      <c r="A9" s="10">
        <v>8</v>
      </c>
      <c r="B9" s="68" t="str">
        <f>+Position_8!B2</f>
        <v>Logistic/Admin Assistant (BEPI/SAHEL)</v>
      </c>
      <c r="C9" s="11">
        <f>Position_8!D24-Position_8!D19-Position_8!D20-Position_8!D21</f>
        <v>24930</v>
      </c>
      <c r="D9" s="11">
        <f>SUM(Position_8!D19:D21)</f>
        <v>0</v>
      </c>
      <c r="E9" s="82">
        <f t="shared" si="0"/>
        <v>0</v>
      </c>
      <c r="F9" s="69">
        <v>45931</v>
      </c>
      <c r="G9" s="14"/>
      <c r="H9" s="14"/>
      <c r="I9" s="14"/>
      <c r="J9" s="88"/>
    </row>
    <row r="10" spans="1:10" s="13" customFormat="1" x14ac:dyDescent="0.3">
      <c r="A10" s="10">
        <v>9</v>
      </c>
      <c r="B10" s="68" t="str">
        <f>+Position_9!B2</f>
        <v>Admin/welcome Assistant (BEPI/SAHEL)</v>
      </c>
      <c r="C10" s="11">
        <f>Position_9!D24-Position_9!D19-Position_9!D20-Position_9!D21</f>
        <v>8595</v>
      </c>
      <c r="D10" s="11">
        <f>SUM(Position_9!D19:D21)</f>
        <v>0</v>
      </c>
      <c r="E10" s="82">
        <f t="shared" si="0"/>
        <v>0</v>
      </c>
      <c r="F10" s="69">
        <v>45931</v>
      </c>
      <c r="G10" s="14"/>
      <c r="H10" s="14"/>
      <c r="I10" s="14"/>
      <c r="J10" s="67"/>
    </row>
    <row r="11" spans="1:10" s="13" customFormat="1" x14ac:dyDescent="0.3">
      <c r="A11" s="10">
        <v>10</v>
      </c>
      <c r="B11" s="68" t="str">
        <f>+Position_10!B2</f>
        <v>Driver (PAIRE)</v>
      </c>
      <c r="C11" s="11">
        <f>Position_10!D24-Position_10!D19-Position_10!D20-Position_10!D21</f>
        <v>15660</v>
      </c>
      <c r="D11" s="11">
        <f>SUM(Position_10!D19:D21)</f>
        <v>0</v>
      </c>
      <c r="E11" s="82">
        <f t="shared" si="0"/>
        <v>0</v>
      </c>
      <c r="F11" s="69">
        <v>45931</v>
      </c>
      <c r="G11" s="14"/>
      <c r="H11" s="14"/>
      <c r="I11" s="14"/>
      <c r="J11" s="67"/>
    </row>
    <row r="12" spans="1:10" s="13" customFormat="1" x14ac:dyDescent="0.3">
      <c r="A12" s="10">
        <v>11</v>
      </c>
      <c r="B12" s="68" t="str">
        <f>+Position_11!B2</f>
        <v>Project Officer (PAIRE)</v>
      </c>
      <c r="C12" s="11">
        <f>Position_11!D24-Position_11!D19-Position_11!D20-Position_11!D21</f>
        <v>49980</v>
      </c>
      <c r="D12" s="11">
        <f>SUM(Position_11!D19:D21)</f>
        <v>0</v>
      </c>
      <c r="E12" s="82">
        <f t="shared" si="0"/>
        <v>0</v>
      </c>
      <c r="F12" s="69">
        <v>45931</v>
      </c>
      <c r="G12" s="14"/>
      <c r="H12" s="14"/>
      <c r="I12" s="14"/>
      <c r="J12" s="67"/>
    </row>
    <row r="13" spans="1:10" s="13" customFormat="1" x14ac:dyDescent="0.3">
      <c r="A13" s="10">
        <v>12</v>
      </c>
      <c r="B13" s="68" t="str">
        <f>+Position_12!B2</f>
        <v>Project Officer (PAIRE)</v>
      </c>
      <c r="C13" s="11">
        <f>Position_12!D24-Position_12!D19-Position_12!D20-Position_12!D21</f>
        <v>49980</v>
      </c>
      <c r="D13" s="11">
        <f>SUM(Position_12!D19:D21)</f>
        <v>0</v>
      </c>
      <c r="E13" s="82">
        <f t="shared" si="0"/>
        <v>0</v>
      </c>
      <c r="F13" s="69">
        <v>45931</v>
      </c>
      <c r="G13" s="14"/>
      <c r="H13" s="14"/>
      <c r="I13" s="14"/>
      <c r="J13" s="67"/>
    </row>
    <row r="14" spans="1:10" s="13" customFormat="1" x14ac:dyDescent="0.3">
      <c r="A14" s="10">
        <v>13</v>
      </c>
      <c r="B14" s="68" t="str">
        <f>+Position_13!B2</f>
        <v>Project Assistant (PAIRE)</v>
      </c>
      <c r="C14" s="11">
        <f>Position_13!D24-Position_13!D19-Position_13!D20-Position_13!D21</f>
        <v>39780</v>
      </c>
      <c r="D14" s="11">
        <f>SUM(Position_13!D19:D21)</f>
        <v>0</v>
      </c>
      <c r="E14" s="82">
        <f t="shared" si="0"/>
        <v>0</v>
      </c>
      <c r="F14" s="69">
        <v>45931</v>
      </c>
      <c r="G14" s="14"/>
      <c r="H14" s="14"/>
      <c r="I14" s="14"/>
      <c r="J14" s="83"/>
    </row>
    <row r="15" spans="1:10" s="13" customFormat="1" x14ac:dyDescent="0.3">
      <c r="A15" s="10">
        <v>14</v>
      </c>
      <c r="B15" s="68" t="str">
        <f>+Position_14!B2</f>
        <v>Admin/Fin Manager (PAIRE)</v>
      </c>
      <c r="C15" s="11">
        <f>Position_14!D24-Position_14!D21-Position_14!D22-Position_14!D23</f>
        <v>49560</v>
      </c>
      <c r="D15" s="11">
        <f>SUM(Position_14!D19:D23)</f>
        <v>0</v>
      </c>
      <c r="E15" s="82">
        <f t="shared" si="0"/>
        <v>0</v>
      </c>
      <c r="F15" s="69">
        <v>45931</v>
      </c>
      <c r="G15" s="14"/>
      <c r="H15" s="14"/>
      <c r="I15" s="14"/>
      <c r="J15" s="67"/>
    </row>
    <row r="16" spans="1:10" s="13" customFormat="1" x14ac:dyDescent="0.3">
      <c r="A16" s="10">
        <v>15</v>
      </c>
      <c r="B16" s="68" t="str">
        <f>+Position_15!B2</f>
        <v>Liaison Officer (ACLEP-G5)</v>
      </c>
      <c r="C16" s="11">
        <f>Position_15!D24-Position_15!D21-Position_15!D22-Position_15!D23</f>
        <v>18156</v>
      </c>
      <c r="D16" s="11">
        <f>SUM(Position_15!D19:D23)</f>
        <v>0</v>
      </c>
      <c r="E16" s="82">
        <f t="shared" si="0"/>
        <v>0</v>
      </c>
      <c r="F16" s="69">
        <v>45931</v>
      </c>
      <c r="G16" s="14"/>
      <c r="H16" s="14"/>
      <c r="I16" s="14"/>
      <c r="J16" s="67"/>
    </row>
    <row r="17" spans="1:10" s="13" customFormat="1" x14ac:dyDescent="0.3">
      <c r="A17" s="10">
        <v>16</v>
      </c>
      <c r="B17" s="68" t="str">
        <f>+Position_16!B2</f>
        <v>Logisticien (ACLEP-G5)</v>
      </c>
      <c r="C17" s="11">
        <f>Position_16!D24-Position_16!D21-Position_16!D22-Position_16!D23</f>
        <v>8106</v>
      </c>
      <c r="D17" s="11">
        <f>SUM(Position_16!D19:D23)</f>
        <v>0</v>
      </c>
      <c r="E17" s="82">
        <f t="shared" si="0"/>
        <v>0</v>
      </c>
      <c r="F17" s="69">
        <v>45931</v>
      </c>
      <c r="G17" s="14"/>
      <c r="H17" s="14"/>
      <c r="I17" s="14"/>
      <c r="J17" s="86"/>
    </row>
    <row r="18" spans="1:10" s="13" customFormat="1" x14ac:dyDescent="0.3">
      <c r="A18" s="10">
        <v>17</v>
      </c>
      <c r="B18" s="68" t="str">
        <f>+Position_17!B2</f>
        <v>Admin/Fin (ACLEP-G5)</v>
      </c>
      <c r="C18" s="11">
        <f>Position_17!D24-Position_17!D21-Position_17!D22-Position_17!D23</f>
        <v>13260</v>
      </c>
      <c r="D18" s="11">
        <f>SUM(Position_17!D19:D23)</f>
        <v>0</v>
      </c>
      <c r="E18" s="82">
        <f t="shared" si="0"/>
        <v>0</v>
      </c>
      <c r="F18" s="69">
        <v>45931</v>
      </c>
      <c r="G18" s="14"/>
      <c r="H18" s="14"/>
      <c r="I18" s="14"/>
      <c r="J18" s="86"/>
    </row>
    <row r="19" spans="1:10" s="13" customFormat="1" x14ac:dyDescent="0.3">
      <c r="A19" s="10">
        <v>18</v>
      </c>
      <c r="B19" s="68" t="str">
        <f>+Position_18!B2</f>
        <v xml:space="preserve"> Assistant Comptable (DEPSAN) Ext E-Santé</v>
      </c>
      <c r="C19" s="11">
        <f>Position_18!D24-Position_18!D21-Position_18!D22-Position_18!D23</f>
        <v>60273</v>
      </c>
      <c r="D19" s="11">
        <f>SUM(Position_18!D19:D23)</f>
        <v>0</v>
      </c>
      <c r="E19" s="82">
        <f t="shared" ref="E19" si="1">D19/C19</f>
        <v>0</v>
      </c>
      <c r="F19" s="69">
        <v>45931</v>
      </c>
      <c r="G19" s="14"/>
      <c r="H19" s="14"/>
      <c r="I19" s="14"/>
      <c r="J19" s="87"/>
    </row>
    <row r="20" spans="1:10" s="13" customFormat="1" ht="12.5" thickBot="1" x14ac:dyDescent="0.35">
      <c r="A20" s="10">
        <v>19</v>
      </c>
      <c r="B20" s="68" t="str">
        <f>+Position_19!B2</f>
        <v>Technicien SI (DEPSAN) Ext E-Santé</v>
      </c>
      <c r="C20" s="11">
        <f>Position_19!D24-Position_19!D21-Position_19!D22-Position_19!D23</f>
        <v>60273</v>
      </c>
      <c r="D20" s="11">
        <f>SUM(Position_19!D19:D23)</f>
        <v>0</v>
      </c>
      <c r="E20" s="82"/>
      <c r="F20" s="69"/>
      <c r="G20" s="14"/>
      <c r="H20" s="14"/>
      <c r="I20" s="14"/>
      <c r="J20" s="87"/>
    </row>
    <row r="21" spans="1:10" s="13" customFormat="1" ht="12.5" thickBot="1" x14ac:dyDescent="0.35">
      <c r="B21" s="15" t="s">
        <v>44</v>
      </c>
      <c r="C21" s="16">
        <f>SUM(C2:C20)</f>
        <v>640043</v>
      </c>
      <c r="D21" s="85">
        <f>SUM(D2:D18)</f>
        <v>0</v>
      </c>
      <c r="E21" s="84">
        <f t="shared" si="0"/>
        <v>0</v>
      </c>
      <c r="F21" s="69"/>
    </row>
    <row r="22" spans="1:10" s="13" customFormat="1" x14ac:dyDescent="0.3">
      <c r="B22" s="15"/>
      <c r="C22" s="16"/>
      <c r="D22" s="16"/>
      <c r="E22" s="84"/>
      <c r="F22" s="69"/>
    </row>
    <row r="23" spans="1:10" x14ac:dyDescent="0.3">
      <c r="B23" s="8"/>
      <c r="C23" s="4"/>
      <c r="D23" s="4"/>
      <c r="E23" s="3"/>
    </row>
    <row r="24" spans="1:10" ht="21.75" customHeight="1" x14ac:dyDescent="0.3">
      <c r="B24" s="9"/>
      <c r="C24" s="89" t="s">
        <v>51</v>
      </c>
      <c r="D24" s="89"/>
      <c r="E24" s="89"/>
    </row>
    <row r="25" spans="1:10" ht="24.75" customHeight="1" x14ac:dyDescent="0.3">
      <c r="B25" s="9"/>
      <c r="C25" s="89" t="s">
        <v>27</v>
      </c>
      <c r="D25" s="89"/>
      <c r="E25" s="89"/>
    </row>
    <row r="26" spans="1:10" x14ac:dyDescent="0.3">
      <c r="B26" s="11"/>
      <c r="C26" s="70"/>
    </row>
    <row r="27" spans="1:10" x14ac:dyDescent="0.3">
      <c r="B27" s="11"/>
      <c r="C27" s="70"/>
    </row>
  </sheetData>
  <mergeCells count="3">
    <mergeCell ref="J1:J9"/>
    <mergeCell ref="C24:E24"/>
    <mergeCell ref="C25:E2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34</v>
      </c>
      <c r="C1" s="94"/>
      <c r="D1" s="94"/>
      <c r="E1" s="92"/>
    </row>
    <row r="2" spans="1:11" ht="14.5" x14ac:dyDescent="0.35">
      <c r="A2" s="17" t="s">
        <v>1</v>
      </c>
      <c r="B2" s="90" t="s">
        <v>65</v>
      </c>
      <c r="C2" s="91"/>
      <c r="D2" s="91"/>
      <c r="E2" s="92"/>
    </row>
    <row r="3" spans="1:11" x14ac:dyDescent="0.3">
      <c r="A3" s="17" t="s">
        <v>2</v>
      </c>
      <c r="B3" s="79">
        <f>3+6</f>
        <v>9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9</v>
      </c>
      <c r="D11" s="75">
        <f>B11*C11</f>
        <v>0</v>
      </c>
    </row>
    <row r="12" spans="1:11" x14ac:dyDescent="0.3">
      <c r="A12" s="17" t="s">
        <v>8</v>
      </c>
      <c r="B12" s="55">
        <v>903</v>
      </c>
      <c r="C12" s="76">
        <f>B3</f>
        <v>9</v>
      </c>
      <c r="D12" s="54">
        <f t="shared" ref="D12:D17" si="0">B12*C12</f>
        <v>8127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9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9</v>
      </c>
      <c r="D14" s="54">
        <f t="shared" si="0"/>
        <v>468</v>
      </c>
    </row>
    <row r="15" spans="1:11" x14ac:dyDescent="0.3">
      <c r="A15" s="21" t="s">
        <v>16</v>
      </c>
      <c r="B15" s="52"/>
      <c r="C15" s="76">
        <f>B3</f>
        <v>9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9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9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9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9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9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9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955</v>
      </c>
      <c r="C24" s="27">
        <f>B3</f>
        <v>9</v>
      </c>
      <c r="D24" s="78">
        <f>B24*C24</f>
        <v>8595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30</v>
      </c>
      <c r="C1" s="94"/>
      <c r="D1" s="94"/>
      <c r="E1" s="92"/>
    </row>
    <row r="2" spans="1:11" ht="14.5" x14ac:dyDescent="0.35">
      <c r="A2" s="17" t="s">
        <v>1</v>
      </c>
      <c r="B2" s="90" t="s">
        <v>66</v>
      </c>
      <c r="C2" s="91"/>
      <c r="D2" s="91"/>
      <c r="E2" s="92"/>
    </row>
    <row r="3" spans="1:11" x14ac:dyDescent="0.3">
      <c r="A3" s="17" t="s">
        <v>2</v>
      </c>
      <c r="B3" s="79">
        <f>3+12</f>
        <v>15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15</v>
      </c>
      <c r="D11" s="75">
        <f>B11*C11</f>
        <v>0</v>
      </c>
    </row>
    <row r="12" spans="1:11" x14ac:dyDescent="0.3">
      <c r="A12" s="17" t="s">
        <v>8</v>
      </c>
      <c r="B12" s="55">
        <v>950</v>
      </c>
      <c r="C12" s="76">
        <f>B3</f>
        <v>15</v>
      </c>
      <c r="D12" s="54">
        <f t="shared" ref="D12:D17" si="0">B12*C12</f>
        <v>14250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15</v>
      </c>
      <c r="D13" s="54">
        <f t="shared" si="0"/>
        <v>0</v>
      </c>
    </row>
    <row r="14" spans="1:11" x14ac:dyDescent="0.3">
      <c r="A14" s="17" t="s">
        <v>14</v>
      </c>
      <c r="B14" s="52">
        <v>94</v>
      </c>
      <c r="C14" s="76">
        <f>B3</f>
        <v>15</v>
      </c>
      <c r="D14" s="54">
        <f t="shared" si="0"/>
        <v>1410</v>
      </c>
    </row>
    <row r="15" spans="1:11" x14ac:dyDescent="0.3">
      <c r="A15" s="21" t="s">
        <v>16</v>
      </c>
      <c r="B15" s="52"/>
      <c r="C15" s="76">
        <f>B3</f>
        <v>15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15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15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15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15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15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15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1044</v>
      </c>
      <c r="C24" s="27">
        <f>B3</f>
        <v>15</v>
      </c>
      <c r="D24" s="78">
        <f>B24*C24</f>
        <v>15660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35</v>
      </c>
      <c r="C1" s="94"/>
      <c r="D1" s="94"/>
      <c r="E1" s="92"/>
    </row>
    <row r="2" spans="1:11" ht="14.5" x14ac:dyDescent="0.35">
      <c r="A2" s="17" t="s">
        <v>1</v>
      </c>
      <c r="B2" s="90" t="s">
        <v>68</v>
      </c>
      <c r="C2" s="91"/>
      <c r="D2" s="91"/>
      <c r="E2" s="92"/>
    </row>
    <row r="3" spans="1:11" x14ac:dyDescent="0.3">
      <c r="A3" s="17" t="s">
        <v>2</v>
      </c>
      <c r="B3" s="79">
        <f>3+12</f>
        <v>15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15</v>
      </c>
      <c r="D11" s="75">
        <f>B11*C11</f>
        <v>0</v>
      </c>
    </row>
    <row r="12" spans="1:11" x14ac:dyDescent="0.3">
      <c r="A12" s="17" t="s">
        <v>8</v>
      </c>
      <c r="B12" s="55">
        <v>3280</v>
      </c>
      <c r="C12" s="76">
        <f>B3</f>
        <v>15</v>
      </c>
      <c r="D12" s="54">
        <f t="shared" ref="D12:D17" si="0">B12*C12</f>
        <v>49200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15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15</v>
      </c>
      <c r="D14" s="54">
        <f t="shared" si="0"/>
        <v>780</v>
      </c>
    </row>
    <row r="15" spans="1:11" x14ac:dyDescent="0.3">
      <c r="A15" s="21" t="s">
        <v>16</v>
      </c>
      <c r="B15" s="52"/>
      <c r="C15" s="76">
        <f>B3</f>
        <v>15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15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15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15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15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15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15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3332</v>
      </c>
      <c r="C24" s="27">
        <f>B3</f>
        <v>15</v>
      </c>
      <c r="D24" s="78">
        <f>B24*C24</f>
        <v>49980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47</v>
      </c>
      <c r="C1" s="94"/>
      <c r="D1" s="94"/>
      <c r="E1" s="92"/>
    </row>
    <row r="2" spans="1:11" ht="14.5" x14ac:dyDescent="0.35">
      <c r="A2" s="17" t="s">
        <v>1</v>
      </c>
      <c r="B2" s="90" t="s">
        <v>68</v>
      </c>
      <c r="C2" s="91"/>
      <c r="D2" s="91"/>
      <c r="E2" s="92"/>
    </row>
    <row r="3" spans="1:11" x14ac:dyDescent="0.3">
      <c r="A3" s="17" t="s">
        <v>2</v>
      </c>
      <c r="B3" s="79">
        <f>3+12</f>
        <v>15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15</v>
      </c>
      <c r="D11" s="75">
        <f>B11*C11</f>
        <v>0</v>
      </c>
    </row>
    <row r="12" spans="1:11" x14ac:dyDescent="0.3">
      <c r="A12" s="17" t="s">
        <v>8</v>
      </c>
      <c r="B12" s="55">
        <v>3280</v>
      </c>
      <c r="C12" s="76">
        <f>B3</f>
        <v>15</v>
      </c>
      <c r="D12" s="54">
        <f t="shared" ref="D12:D17" si="0">B12*C12</f>
        <v>49200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15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15</v>
      </c>
      <c r="D14" s="54">
        <f t="shared" si="0"/>
        <v>780</v>
      </c>
    </row>
    <row r="15" spans="1:11" x14ac:dyDescent="0.3">
      <c r="A15" s="21" t="s">
        <v>16</v>
      </c>
      <c r="B15" s="52"/>
      <c r="C15" s="76">
        <f>B3</f>
        <v>15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15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15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15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15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15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15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3332</v>
      </c>
      <c r="C24" s="27">
        <f>B3</f>
        <v>15</v>
      </c>
      <c r="D24" s="78">
        <f>B24*C24</f>
        <v>49980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46</v>
      </c>
      <c r="C1" s="94"/>
      <c r="D1" s="94"/>
      <c r="E1" s="92"/>
    </row>
    <row r="2" spans="1:11" ht="14.5" x14ac:dyDescent="0.35">
      <c r="A2" s="17" t="s">
        <v>1</v>
      </c>
      <c r="B2" s="90" t="s">
        <v>67</v>
      </c>
      <c r="C2" s="91"/>
      <c r="D2" s="91"/>
      <c r="E2" s="92"/>
    </row>
    <row r="3" spans="1:11" x14ac:dyDescent="0.3">
      <c r="A3" s="17" t="s">
        <v>2</v>
      </c>
      <c r="B3" s="79">
        <f>3+12</f>
        <v>15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15</v>
      </c>
      <c r="D11" s="75">
        <f>B11*C11</f>
        <v>0</v>
      </c>
    </row>
    <row r="12" spans="1:11" x14ac:dyDescent="0.3">
      <c r="A12" s="17" t="s">
        <v>8</v>
      </c>
      <c r="B12" s="55">
        <v>2600</v>
      </c>
      <c r="C12" s="76">
        <f>B3</f>
        <v>15</v>
      </c>
      <c r="D12" s="54">
        <f t="shared" ref="D12:D17" si="0">B12*C12</f>
        <v>39000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15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15</v>
      </c>
      <c r="D14" s="54">
        <f t="shared" si="0"/>
        <v>780</v>
      </c>
    </row>
    <row r="15" spans="1:11" x14ac:dyDescent="0.3">
      <c r="A15" s="21" t="s">
        <v>16</v>
      </c>
      <c r="B15" s="52"/>
      <c r="C15" s="76">
        <f>B3</f>
        <v>15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15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15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15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15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15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15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2652</v>
      </c>
      <c r="C24" s="27">
        <f>B3</f>
        <v>15</v>
      </c>
      <c r="D24" s="78">
        <f>B24*C24</f>
        <v>39780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45</v>
      </c>
      <c r="C1" s="94"/>
      <c r="D1" s="94"/>
      <c r="E1" s="92"/>
    </row>
    <row r="2" spans="1:11" ht="14.5" x14ac:dyDescent="0.35">
      <c r="A2" s="17" t="s">
        <v>1</v>
      </c>
      <c r="B2" s="90" t="s">
        <v>69</v>
      </c>
      <c r="C2" s="91"/>
      <c r="D2" s="91"/>
      <c r="E2" s="92"/>
    </row>
    <row r="3" spans="1:11" x14ac:dyDescent="0.3">
      <c r="A3" s="17" t="s">
        <v>2</v>
      </c>
      <c r="B3" s="79">
        <f>3+12</f>
        <v>15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15</v>
      </c>
      <c r="D11" s="75">
        <f>B11*C11</f>
        <v>0</v>
      </c>
    </row>
    <row r="12" spans="1:11" x14ac:dyDescent="0.3">
      <c r="A12" s="17" t="s">
        <v>8</v>
      </c>
      <c r="B12" s="55">
        <v>3150</v>
      </c>
      <c r="C12" s="76">
        <f>B3</f>
        <v>15</v>
      </c>
      <c r="D12" s="54">
        <f t="shared" ref="D12:D17" si="0">B12*C12</f>
        <v>47250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15</v>
      </c>
      <c r="D13" s="54">
        <f t="shared" si="0"/>
        <v>0</v>
      </c>
    </row>
    <row r="14" spans="1:11" x14ac:dyDescent="0.3">
      <c r="A14" s="17" t="s">
        <v>14</v>
      </c>
      <c r="B14" s="52">
        <v>154</v>
      </c>
      <c r="C14" s="76">
        <f>B3</f>
        <v>15</v>
      </c>
      <c r="D14" s="54">
        <f t="shared" si="0"/>
        <v>2310</v>
      </c>
    </row>
    <row r="15" spans="1:11" x14ac:dyDescent="0.3">
      <c r="A15" s="21" t="s">
        <v>16</v>
      </c>
      <c r="B15" s="52"/>
      <c r="C15" s="76">
        <f>B3</f>
        <v>15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15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15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15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15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15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15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3304</v>
      </c>
      <c r="C24" s="27">
        <f>B3</f>
        <v>15</v>
      </c>
      <c r="D24" s="78">
        <f>B24*C24</f>
        <v>49560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53</v>
      </c>
      <c r="C1" s="94"/>
      <c r="D1" s="94"/>
      <c r="E1" s="92"/>
    </row>
    <row r="2" spans="1:11" ht="14.5" x14ac:dyDescent="0.35">
      <c r="A2" s="17" t="s">
        <v>1</v>
      </c>
      <c r="B2" s="90" t="s">
        <v>70</v>
      </c>
      <c r="C2" s="91"/>
      <c r="D2" s="91"/>
      <c r="E2" s="92"/>
    </row>
    <row r="3" spans="1:11" x14ac:dyDescent="0.3">
      <c r="A3" s="17" t="s">
        <v>2</v>
      </c>
      <c r="B3" s="79">
        <v>3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</v>
      </c>
      <c r="D11" s="75">
        <f>B11*C11</f>
        <v>0</v>
      </c>
    </row>
    <row r="12" spans="1:11" x14ac:dyDescent="0.3">
      <c r="A12" s="17" t="s">
        <v>8</v>
      </c>
      <c r="B12" s="55">
        <v>6000</v>
      </c>
      <c r="C12" s="76">
        <f>B3</f>
        <v>3</v>
      </c>
      <c r="D12" s="54">
        <f t="shared" ref="D12:D17" si="0">B12*C12</f>
        <v>18000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3</v>
      </c>
      <c r="D14" s="54">
        <f t="shared" si="0"/>
        <v>156</v>
      </c>
    </row>
    <row r="15" spans="1:11" x14ac:dyDescent="0.3">
      <c r="A15" s="21" t="s">
        <v>16</v>
      </c>
      <c r="B15" s="52"/>
      <c r="C15" s="76">
        <f>B3</f>
        <v>3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3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6052</v>
      </c>
      <c r="C24" s="27">
        <f>B3</f>
        <v>3</v>
      </c>
      <c r="D24" s="78">
        <f>B24*C24</f>
        <v>18156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54</v>
      </c>
      <c r="C1" s="94"/>
      <c r="D1" s="94"/>
      <c r="E1" s="92"/>
    </row>
    <row r="2" spans="1:11" ht="14.5" x14ac:dyDescent="0.35">
      <c r="A2" s="17" t="s">
        <v>1</v>
      </c>
      <c r="B2" s="90" t="s">
        <v>71</v>
      </c>
      <c r="C2" s="91"/>
      <c r="D2" s="91"/>
      <c r="E2" s="92"/>
    </row>
    <row r="3" spans="1:11" x14ac:dyDescent="0.3">
      <c r="A3" s="17" t="s">
        <v>2</v>
      </c>
      <c r="B3" s="79">
        <v>3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</v>
      </c>
      <c r="D11" s="75">
        <f>B11*C11</f>
        <v>0</v>
      </c>
    </row>
    <row r="12" spans="1:11" x14ac:dyDescent="0.3">
      <c r="A12" s="17" t="s">
        <v>8</v>
      </c>
      <c r="B12" s="55">
        <v>2650</v>
      </c>
      <c r="C12" s="76">
        <f>B3</f>
        <v>3</v>
      </c>
      <c r="D12" s="54">
        <f t="shared" ref="D12:D17" si="0">B12*C12</f>
        <v>7950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3</v>
      </c>
      <c r="D14" s="54">
        <f t="shared" si="0"/>
        <v>156</v>
      </c>
    </row>
    <row r="15" spans="1:11" x14ac:dyDescent="0.3">
      <c r="A15" s="21" t="s">
        <v>16</v>
      </c>
      <c r="B15" s="52"/>
      <c r="C15" s="76">
        <f>B3</f>
        <v>3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3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2702</v>
      </c>
      <c r="C24" s="27">
        <f>B3</f>
        <v>3</v>
      </c>
      <c r="D24" s="78">
        <f>B24*C24</f>
        <v>8106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55</v>
      </c>
      <c r="C1" s="94"/>
      <c r="D1" s="94"/>
      <c r="E1" s="92"/>
    </row>
    <row r="2" spans="1:11" ht="14.5" x14ac:dyDescent="0.35">
      <c r="A2" s="17" t="s">
        <v>1</v>
      </c>
      <c r="B2" s="90" t="s">
        <v>72</v>
      </c>
      <c r="C2" s="91"/>
      <c r="D2" s="91"/>
      <c r="E2" s="92"/>
    </row>
    <row r="3" spans="1:11" x14ac:dyDescent="0.3">
      <c r="A3" s="17" t="s">
        <v>2</v>
      </c>
      <c r="B3" s="79">
        <v>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5</v>
      </c>
      <c r="D11" s="75">
        <f>B11*C11</f>
        <v>0</v>
      </c>
    </row>
    <row r="12" spans="1:11" x14ac:dyDescent="0.3">
      <c r="A12" s="17" t="s">
        <v>8</v>
      </c>
      <c r="B12" s="55">
        <v>2600</v>
      </c>
      <c r="C12" s="76">
        <f>B3</f>
        <v>5</v>
      </c>
      <c r="D12" s="54">
        <f t="shared" ref="D12:D17" si="0">B12*C12</f>
        <v>13000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5</v>
      </c>
      <c r="D13" s="54">
        <f t="shared" si="0"/>
        <v>0</v>
      </c>
    </row>
    <row r="14" spans="1:11" x14ac:dyDescent="0.3">
      <c r="A14" s="17" t="s">
        <v>14</v>
      </c>
      <c r="B14" s="52">
        <v>52</v>
      </c>
      <c r="C14" s="76">
        <f>B3</f>
        <v>5</v>
      </c>
      <c r="D14" s="54">
        <f t="shared" si="0"/>
        <v>260</v>
      </c>
    </row>
    <row r="15" spans="1:11" x14ac:dyDescent="0.3">
      <c r="A15" s="21" t="s">
        <v>16</v>
      </c>
      <c r="B15" s="52"/>
      <c r="C15" s="76">
        <f>B3</f>
        <v>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2652</v>
      </c>
      <c r="C24" s="27">
        <f>B3</f>
        <v>5</v>
      </c>
      <c r="D24" s="78">
        <f>B24*C24</f>
        <v>13260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7" workbookViewId="0">
      <selection activeCell="B2" sqref="B2:E2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77</v>
      </c>
      <c r="C1" s="94"/>
      <c r="D1" s="94"/>
      <c r="E1" s="92"/>
    </row>
    <row r="2" spans="1:11" ht="14.5" x14ac:dyDescent="0.35">
      <c r="A2" s="17" t="s">
        <v>1</v>
      </c>
      <c r="B2" s="90" t="s">
        <v>75</v>
      </c>
      <c r="C2" s="91"/>
      <c r="D2" s="91"/>
      <c r="E2" s="92"/>
    </row>
    <row r="3" spans="1:11" x14ac:dyDescent="0.3">
      <c r="A3" s="17" t="s">
        <v>2</v>
      </c>
      <c r="B3" s="79">
        <f>5+12+12+8</f>
        <v>37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37</v>
      </c>
      <c r="D11" s="75">
        <f>B11*C11</f>
        <v>0</v>
      </c>
    </row>
    <row r="12" spans="1:11" x14ac:dyDescent="0.3">
      <c r="A12" s="17" t="s">
        <v>8</v>
      </c>
      <c r="B12" s="55">
        <v>1500</v>
      </c>
      <c r="C12" s="76">
        <f>B3</f>
        <v>37</v>
      </c>
      <c r="D12" s="54">
        <f t="shared" ref="D12:D17" si="0">B12*C12</f>
        <v>55500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37</v>
      </c>
      <c r="D13" s="54">
        <f t="shared" si="0"/>
        <v>0</v>
      </c>
    </row>
    <row r="14" spans="1:11" x14ac:dyDescent="0.3">
      <c r="A14" s="17" t="s">
        <v>14</v>
      </c>
      <c r="B14" s="52">
        <v>129</v>
      </c>
      <c r="C14" s="76">
        <f>B3</f>
        <v>37</v>
      </c>
      <c r="D14" s="54">
        <f t="shared" si="0"/>
        <v>4773</v>
      </c>
    </row>
    <row r="15" spans="1:11" x14ac:dyDescent="0.3">
      <c r="A15" s="21" t="s">
        <v>16</v>
      </c>
      <c r="B15" s="52"/>
      <c r="C15" s="76">
        <f>B3</f>
        <v>37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37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37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37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37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37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37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1629</v>
      </c>
      <c r="C24" s="27">
        <f>B3</f>
        <v>37</v>
      </c>
      <c r="D24" s="78">
        <f>B24*C24</f>
        <v>60273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28:D28"/>
    <mergeCell ref="B29:D29"/>
    <mergeCell ref="B1:E1"/>
    <mergeCell ref="B2:E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4" zoomScaleNormal="100" workbookViewId="0">
      <selection activeCell="B2" sqref="B2:E2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24</v>
      </c>
      <c r="C1" s="94"/>
      <c r="D1" s="94"/>
      <c r="E1" s="92"/>
    </row>
    <row r="2" spans="1:11" ht="14.5" x14ac:dyDescent="0.35">
      <c r="A2" s="17" t="s">
        <v>1</v>
      </c>
      <c r="B2" s="90" t="s">
        <v>73</v>
      </c>
      <c r="C2" s="91"/>
      <c r="D2" s="91"/>
      <c r="E2" s="92"/>
    </row>
    <row r="3" spans="1:11" x14ac:dyDescent="0.3">
      <c r="A3" s="17" t="s">
        <v>2</v>
      </c>
      <c r="B3" s="79">
        <f>3+12+12+8</f>
        <v>35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35</v>
      </c>
      <c r="D11" s="75">
        <f>B11*C11</f>
        <v>0</v>
      </c>
    </row>
    <row r="12" spans="1:11" x14ac:dyDescent="0.3">
      <c r="A12" s="17" t="s">
        <v>8</v>
      </c>
      <c r="B12" s="55">
        <v>1696</v>
      </c>
      <c r="C12" s="76">
        <f>B3</f>
        <v>35</v>
      </c>
      <c r="D12" s="54">
        <f t="shared" ref="D12:D15" si="0">B12*C12</f>
        <v>59360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35</v>
      </c>
      <c r="D13" s="54">
        <f t="shared" si="0"/>
        <v>0</v>
      </c>
    </row>
    <row r="14" spans="1:11" x14ac:dyDescent="0.3">
      <c r="A14" s="17" t="s">
        <v>14</v>
      </c>
      <c r="B14" s="52">
        <v>130</v>
      </c>
      <c r="C14" s="76">
        <f>B3</f>
        <v>35</v>
      </c>
      <c r="D14" s="54">
        <f t="shared" si="0"/>
        <v>4550</v>
      </c>
    </row>
    <row r="15" spans="1:11" x14ac:dyDescent="0.3">
      <c r="A15" s="21" t="s">
        <v>16</v>
      </c>
      <c r="B15" s="52"/>
      <c r="C15" s="76">
        <f>B3</f>
        <v>35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35</v>
      </c>
      <c r="D16" s="54">
        <f t="shared" ref="D16" si="1">B16*C16</f>
        <v>0</v>
      </c>
    </row>
    <row r="17" spans="1:10" ht="24" x14ac:dyDescent="0.3">
      <c r="A17" s="80" t="s">
        <v>13</v>
      </c>
      <c r="B17" s="52"/>
      <c r="C17" s="76">
        <f>B3</f>
        <v>35</v>
      </c>
      <c r="D17" s="54">
        <f t="shared" ref="D17" si="2">B17*C17</f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1826</v>
      </c>
      <c r="C24" s="27">
        <f>B3</f>
        <v>35</v>
      </c>
      <c r="D24" s="78">
        <f>B24*C24</f>
        <v>63910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2:E2"/>
    <mergeCell ref="B1:E1"/>
    <mergeCell ref="B28:D28"/>
    <mergeCell ref="B29:D29"/>
    <mergeCell ref="B6:C6"/>
    <mergeCell ref="B5:C5"/>
    <mergeCell ref="B7:D7"/>
    <mergeCell ref="B27:D27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workbookViewId="0">
      <selection activeCell="B2" sqref="B2:E2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78</v>
      </c>
      <c r="C1" s="94"/>
      <c r="D1" s="94"/>
      <c r="E1" s="92"/>
    </row>
    <row r="2" spans="1:11" ht="14.5" x14ac:dyDescent="0.35">
      <c r="A2" s="17" t="s">
        <v>1</v>
      </c>
      <c r="B2" s="90" t="s">
        <v>76</v>
      </c>
      <c r="C2" s="91"/>
      <c r="D2" s="91"/>
      <c r="E2" s="92"/>
    </row>
    <row r="3" spans="1:11" x14ac:dyDescent="0.3">
      <c r="A3" s="17" t="s">
        <v>2</v>
      </c>
      <c r="B3" s="79">
        <f>5+12+12+8</f>
        <v>37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37</v>
      </c>
      <c r="D11" s="75">
        <f>B11*C11</f>
        <v>0</v>
      </c>
    </row>
    <row r="12" spans="1:11" x14ac:dyDescent="0.3">
      <c r="A12" s="17" t="s">
        <v>8</v>
      </c>
      <c r="B12" s="55">
        <v>1500</v>
      </c>
      <c r="C12" s="76">
        <f>B3</f>
        <v>37</v>
      </c>
      <c r="D12" s="54">
        <f t="shared" ref="D12:D17" si="0">B12*C12</f>
        <v>55500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37</v>
      </c>
      <c r="D13" s="54">
        <f t="shared" si="0"/>
        <v>0</v>
      </c>
    </row>
    <row r="14" spans="1:11" x14ac:dyDescent="0.3">
      <c r="A14" s="17" t="s">
        <v>14</v>
      </c>
      <c r="B14" s="52">
        <v>129</v>
      </c>
      <c r="C14" s="76">
        <f>B3</f>
        <v>37</v>
      </c>
      <c r="D14" s="54">
        <f t="shared" si="0"/>
        <v>4773</v>
      </c>
    </row>
    <row r="15" spans="1:11" x14ac:dyDescent="0.3">
      <c r="A15" s="21" t="s">
        <v>16</v>
      </c>
      <c r="B15" s="52"/>
      <c r="C15" s="76">
        <f>B3</f>
        <v>37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37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37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37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37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37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37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1629</v>
      </c>
      <c r="C24" s="27">
        <f>B3</f>
        <v>37</v>
      </c>
      <c r="D24" s="78">
        <f>B24*C24</f>
        <v>60273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28:D28"/>
    <mergeCell ref="B29:D29"/>
    <mergeCell ref="B1:E1"/>
    <mergeCell ref="B2:E2"/>
    <mergeCell ref="B5:C5"/>
    <mergeCell ref="B6:C6"/>
    <mergeCell ref="B7:D7"/>
    <mergeCell ref="B27:D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4" sqref="B4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23</v>
      </c>
      <c r="C1" s="94"/>
      <c r="D1" s="94"/>
      <c r="E1" s="92"/>
    </row>
    <row r="2" spans="1:11" ht="14.5" x14ac:dyDescent="0.35">
      <c r="A2" s="17" t="s">
        <v>1</v>
      </c>
      <c r="B2" s="90" t="s">
        <v>74</v>
      </c>
      <c r="C2" s="91"/>
      <c r="D2" s="91"/>
      <c r="E2" s="92"/>
    </row>
    <row r="3" spans="1:11" x14ac:dyDescent="0.3">
      <c r="A3" s="17" t="s">
        <v>2</v>
      </c>
      <c r="B3" s="79">
        <f>3+12+12+8</f>
        <v>35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35</v>
      </c>
      <c r="D11" s="75">
        <f>B11*C11</f>
        <v>0</v>
      </c>
    </row>
    <row r="12" spans="1:11" x14ac:dyDescent="0.3">
      <c r="A12" s="17" t="s">
        <v>8</v>
      </c>
      <c r="B12" s="55">
        <v>899</v>
      </c>
      <c r="C12" s="76">
        <f>B3</f>
        <v>35</v>
      </c>
      <c r="D12" s="54">
        <f t="shared" ref="D12:D17" si="0">B12*C12</f>
        <v>31465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35</v>
      </c>
      <c r="D13" s="54">
        <f t="shared" si="0"/>
        <v>0</v>
      </c>
    </row>
    <row r="14" spans="1:11" x14ac:dyDescent="0.3">
      <c r="A14" s="17" t="s">
        <v>14</v>
      </c>
      <c r="B14" s="52">
        <v>93</v>
      </c>
      <c r="C14" s="76">
        <f>B3</f>
        <v>35</v>
      </c>
      <c r="D14" s="54">
        <f t="shared" si="0"/>
        <v>3255</v>
      </c>
    </row>
    <row r="15" spans="1:11" x14ac:dyDescent="0.3">
      <c r="A15" s="21" t="s">
        <v>16</v>
      </c>
      <c r="B15" s="52"/>
      <c r="C15" s="76">
        <f>B3</f>
        <v>35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35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35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35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35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35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35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992</v>
      </c>
      <c r="C24" s="27">
        <f>B3</f>
        <v>35</v>
      </c>
      <c r="D24" s="78">
        <f>B24*C24</f>
        <v>34720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9:D29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4" zoomScaleNormal="100" workbookViewId="0">
      <selection sqref="A1:XFD1048576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25</v>
      </c>
      <c r="C1" s="94"/>
      <c r="D1" s="94"/>
      <c r="E1" s="92"/>
    </row>
    <row r="2" spans="1:11" ht="14.5" x14ac:dyDescent="0.35">
      <c r="A2" s="17" t="s">
        <v>1</v>
      </c>
      <c r="B2" s="90" t="s">
        <v>59</v>
      </c>
      <c r="C2" s="91"/>
      <c r="D2" s="91"/>
      <c r="E2" s="92"/>
    </row>
    <row r="3" spans="1:11" x14ac:dyDescent="0.3">
      <c r="A3" s="17" t="s">
        <v>2</v>
      </c>
      <c r="B3" s="79">
        <v>20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20</v>
      </c>
      <c r="D11" s="75">
        <f>B11*C11</f>
        <v>0</v>
      </c>
    </row>
    <row r="12" spans="1:11" x14ac:dyDescent="0.3">
      <c r="A12" s="17" t="s">
        <v>8</v>
      </c>
      <c r="B12" s="55">
        <v>1980</v>
      </c>
      <c r="C12" s="76">
        <f>B3</f>
        <v>20</v>
      </c>
      <c r="D12" s="54">
        <f t="shared" ref="D12:D17" si="0">B12*C12</f>
        <v>39600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20</v>
      </c>
      <c r="D13" s="54">
        <f t="shared" si="0"/>
        <v>0</v>
      </c>
    </row>
    <row r="14" spans="1:11" x14ac:dyDescent="0.3">
      <c r="A14" s="17" t="s">
        <v>14</v>
      </c>
      <c r="B14" s="52">
        <v>129</v>
      </c>
      <c r="C14" s="76">
        <f>B3</f>
        <v>20</v>
      </c>
      <c r="D14" s="54">
        <f t="shared" si="0"/>
        <v>2580</v>
      </c>
    </row>
    <row r="15" spans="1:11" x14ac:dyDescent="0.3">
      <c r="A15" s="21" t="s">
        <v>16</v>
      </c>
      <c r="B15" s="52"/>
      <c r="C15" s="76">
        <f>B3</f>
        <v>20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20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20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20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20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20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20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2109</v>
      </c>
      <c r="C24" s="27">
        <f>B3</f>
        <v>20</v>
      </c>
      <c r="D24" s="78">
        <f>B24*C24</f>
        <v>42180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9:D29"/>
    <mergeCell ref="B5:C5"/>
    <mergeCell ref="B6:C6"/>
    <mergeCell ref="B7:D7"/>
    <mergeCell ref="B27:D27"/>
    <mergeCell ref="B28:D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29</v>
      </c>
      <c r="C1" s="94"/>
      <c r="D1" s="94"/>
      <c r="E1" s="92"/>
    </row>
    <row r="2" spans="1:11" ht="14.5" x14ac:dyDescent="0.35">
      <c r="A2" s="17" t="s">
        <v>1</v>
      </c>
      <c r="B2" s="90" t="s">
        <v>60</v>
      </c>
      <c r="C2" s="91"/>
      <c r="D2" s="91"/>
      <c r="E2" s="92"/>
    </row>
    <row r="3" spans="1:11" x14ac:dyDescent="0.3">
      <c r="A3" s="17" t="s">
        <v>2</v>
      </c>
      <c r="B3" s="79">
        <v>20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20</v>
      </c>
      <c r="D11" s="75">
        <f>B11*C11</f>
        <v>0</v>
      </c>
    </row>
    <row r="12" spans="1:11" x14ac:dyDescent="0.3">
      <c r="A12" s="17" t="s">
        <v>8</v>
      </c>
      <c r="B12" s="55">
        <v>1980</v>
      </c>
      <c r="C12" s="76">
        <f>B3</f>
        <v>20</v>
      </c>
      <c r="D12" s="54">
        <f t="shared" ref="D12:D17" si="0">B12*C12</f>
        <v>39600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20</v>
      </c>
      <c r="D13" s="54">
        <f t="shared" si="0"/>
        <v>0</v>
      </c>
    </row>
    <row r="14" spans="1:11" x14ac:dyDescent="0.3">
      <c r="A14" s="17" t="s">
        <v>14</v>
      </c>
      <c r="B14" s="52">
        <v>129</v>
      </c>
      <c r="C14" s="76">
        <f>B3</f>
        <v>20</v>
      </c>
      <c r="D14" s="54">
        <f t="shared" si="0"/>
        <v>2580</v>
      </c>
    </row>
    <row r="15" spans="1:11" x14ac:dyDescent="0.3">
      <c r="A15" s="21" t="s">
        <v>16</v>
      </c>
      <c r="B15" s="52"/>
      <c r="C15" s="76">
        <f>B3</f>
        <v>20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20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20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20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20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20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20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2109</v>
      </c>
      <c r="C24" s="27">
        <f>B3</f>
        <v>20</v>
      </c>
      <c r="D24" s="78">
        <f>B24*C24</f>
        <v>42180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C21" sqref="C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31</v>
      </c>
      <c r="C1" s="94"/>
      <c r="D1" s="94"/>
      <c r="E1" s="92"/>
    </row>
    <row r="2" spans="1:11" ht="14.5" x14ac:dyDescent="0.35">
      <c r="A2" s="17" t="s">
        <v>1</v>
      </c>
      <c r="B2" s="90" t="s">
        <v>61</v>
      </c>
      <c r="C2" s="91"/>
      <c r="D2" s="91"/>
      <c r="E2" s="92"/>
    </row>
    <row r="3" spans="1:11" x14ac:dyDescent="0.3">
      <c r="A3" s="17" t="s">
        <v>2</v>
      </c>
      <c r="B3" s="79">
        <v>20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20</v>
      </c>
      <c r="D11" s="75">
        <f>B11*C11</f>
        <v>0</v>
      </c>
    </row>
    <row r="12" spans="1:11" x14ac:dyDescent="0.3">
      <c r="A12" s="17" t="s">
        <v>8</v>
      </c>
      <c r="B12" s="55">
        <v>1150</v>
      </c>
      <c r="C12" s="76">
        <f>B3</f>
        <v>20</v>
      </c>
      <c r="D12" s="54">
        <f t="shared" ref="D12:D17" si="0">B12*C12</f>
        <v>23000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20</v>
      </c>
      <c r="D13" s="54">
        <f t="shared" si="0"/>
        <v>0</v>
      </c>
    </row>
    <row r="14" spans="1:11" x14ac:dyDescent="0.3">
      <c r="A14" s="17" t="s">
        <v>14</v>
      </c>
      <c r="B14" s="52">
        <v>100</v>
      </c>
      <c r="C14" s="76">
        <f>B3</f>
        <v>20</v>
      </c>
      <c r="D14" s="54">
        <f t="shared" si="0"/>
        <v>2000</v>
      </c>
    </row>
    <row r="15" spans="1:11" x14ac:dyDescent="0.3">
      <c r="A15" s="21" t="s">
        <v>16</v>
      </c>
      <c r="B15" s="52"/>
      <c r="C15" s="76">
        <f>B3</f>
        <v>20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20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20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20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20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20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20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1250</v>
      </c>
      <c r="C24" s="27">
        <f>B3</f>
        <v>20</v>
      </c>
      <c r="D24" s="78">
        <f>B24*C24</f>
        <v>25000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48</v>
      </c>
      <c r="C1" s="94"/>
      <c r="D1" s="94"/>
      <c r="E1" s="92"/>
    </row>
    <row r="2" spans="1:11" ht="14.5" x14ac:dyDescent="0.35">
      <c r="A2" s="17" t="s">
        <v>1</v>
      </c>
      <c r="B2" s="90" t="s">
        <v>62</v>
      </c>
      <c r="C2" s="91"/>
      <c r="D2" s="91"/>
      <c r="E2" s="92"/>
    </row>
    <row r="3" spans="1:11" x14ac:dyDescent="0.3">
      <c r="A3" s="17" t="s">
        <v>2</v>
      </c>
      <c r="B3" s="79">
        <v>20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20</v>
      </c>
      <c r="D11" s="75">
        <f>B11*C11</f>
        <v>0</v>
      </c>
    </row>
    <row r="12" spans="1:11" x14ac:dyDescent="0.3">
      <c r="A12" s="17" t="s">
        <v>8</v>
      </c>
      <c r="B12" s="55">
        <v>860</v>
      </c>
      <c r="C12" s="76">
        <f>B3</f>
        <v>20</v>
      </c>
      <c r="D12" s="54">
        <f t="shared" ref="D12:D17" si="0">B12*C12</f>
        <v>17200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20</v>
      </c>
      <c r="D13" s="54">
        <f t="shared" si="0"/>
        <v>0</v>
      </c>
    </row>
    <row r="14" spans="1:11" x14ac:dyDescent="0.3">
      <c r="A14" s="17" t="s">
        <v>14</v>
      </c>
      <c r="B14" s="52">
        <f>+B12*0.1</f>
        <v>86</v>
      </c>
      <c r="C14" s="76">
        <f>B3</f>
        <v>20</v>
      </c>
      <c r="D14" s="54">
        <f t="shared" si="0"/>
        <v>1720</v>
      </c>
    </row>
    <row r="15" spans="1:11" x14ac:dyDescent="0.3">
      <c r="A15" s="21" t="s">
        <v>16</v>
      </c>
      <c r="B15" s="52"/>
      <c r="C15" s="76">
        <f>B3</f>
        <v>20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20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20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20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20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20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20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946</v>
      </c>
      <c r="C24" s="27">
        <f>B3</f>
        <v>20</v>
      </c>
      <c r="D24" s="78">
        <f>B24*C24</f>
        <v>18920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32</v>
      </c>
      <c r="C1" s="94"/>
      <c r="D1" s="94"/>
      <c r="E1" s="92"/>
    </row>
    <row r="2" spans="1:11" ht="14.5" x14ac:dyDescent="0.35">
      <c r="A2" s="17" t="s">
        <v>1</v>
      </c>
      <c r="B2" s="90" t="s">
        <v>63</v>
      </c>
      <c r="C2" s="91"/>
      <c r="D2" s="91"/>
      <c r="E2" s="92"/>
    </row>
    <row r="3" spans="1:11" x14ac:dyDescent="0.3">
      <c r="A3" s="17" t="s">
        <v>2</v>
      </c>
      <c r="B3" s="79">
        <f>3+6</f>
        <v>9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9</v>
      </c>
      <c r="D11" s="75">
        <f>B11*C11</f>
        <v>0</v>
      </c>
    </row>
    <row r="12" spans="1:11" x14ac:dyDescent="0.3">
      <c r="A12" s="17" t="s">
        <v>8</v>
      </c>
      <c r="B12" s="55">
        <v>1500</v>
      </c>
      <c r="C12" s="76">
        <f>B3</f>
        <v>9</v>
      </c>
      <c r="D12" s="54">
        <f t="shared" ref="D12:D17" si="0">B12*C12</f>
        <v>13500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9</v>
      </c>
      <c r="D13" s="54">
        <f t="shared" si="0"/>
        <v>0</v>
      </c>
    </row>
    <row r="14" spans="1:11" x14ac:dyDescent="0.3">
      <c r="A14" s="17" t="s">
        <v>14</v>
      </c>
      <c r="B14" s="52">
        <f>+B12*0.08</f>
        <v>120</v>
      </c>
      <c r="C14" s="76">
        <f>B3</f>
        <v>9</v>
      </c>
      <c r="D14" s="54">
        <f t="shared" si="0"/>
        <v>1080</v>
      </c>
    </row>
    <row r="15" spans="1:11" x14ac:dyDescent="0.3">
      <c r="A15" s="21" t="s">
        <v>16</v>
      </c>
      <c r="B15" s="52"/>
      <c r="C15" s="76">
        <f>B3</f>
        <v>9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9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9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9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9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9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9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1620</v>
      </c>
      <c r="C24" s="27">
        <f>B3</f>
        <v>9</v>
      </c>
      <c r="D24" s="78">
        <f>B24*C24</f>
        <v>14580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>
      <selection activeCell="B21" sqref="B21"/>
    </sheetView>
  </sheetViews>
  <sheetFormatPr baseColWidth="10" defaultColWidth="11.453125" defaultRowHeight="12" x14ac:dyDescent="0.3"/>
  <cols>
    <col min="1" max="1" width="57.81640625" style="17" customWidth="1"/>
    <col min="2" max="4" width="11.54296875" style="17" customWidth="1"/>
    <col min="5" max="16384" width="11.453125" style="17"/>
  </cols>
  <sheetData>
    <row r="1" spans="1:11" ht="14.5" x14ac:dyDescent="0.35">
      <c r="B1" s="93" t="s">
        <v>33</v>
      </c>
      <c r="C1" s="94"/>
      <c r="D1" s="94"/>
      <c r="E1" s="92"/>
    </row>
    <row r="2" spans="1:11" ht="14.5" x14ac:dyDescent="0.35">
      <c r="A2" s="17" t="s">
        <v>1</v>
      </c>
      <c r="B2" s="90" t="s">
        <v>64</v>
      </c>
      <c r="C2" s="91"/>
      <c r="D2" s="91"/>
      <c r="E2" s="92"/>
    </row>
    <row r="3" spans="1:11" x14ac:dyDescent="0.3">
      <c r="A3" s="17" t="s">
        <v>2</v>
      </c>
      <c r="B3" s="79">
        <f>3+6</f>
        <v>9</v>
      </c>
    </row>
    <row r="4" spans="1:11" x14ac:dyDescent="0.3">
      <c r="A4" s="17" t="s">
        <v>3</v>
      </c>
      <c r="B4" s="18">
        <v>1</v>
      </c>
      <c r="C4" s="19"/>
    </row>
    <row r="5" spans="1:11" x14ac:dyDescent="0.3">
      <c r="A5" s="17" t="s">
        <v>4</v>
      </c>
      <c r="B5" s="98" t="s">
        <v>57</v>
      </c>
      <c r="C5" s="99"/>
    </row>
    <row r="6" spans="1:11" x14ac:dyDescent="0.3">
      <c r="A6" s="20" t="s">
        <v>5</v>
      </c>
      <c r="B6" s="96" t="s">
        <v>56</v>
      </c>
      <c r="C6" s="97"/>
    </row>
    <row r="7" spans="1:11" ht="24" x14ac:dyDescent="0.3">
      <c r="A7" s="21" t="s">
        <v>17</v>
      </c>
      <c r="B7" s="100" t="s">
        <v>0</v>
      </c>
      <c r="C7" s="100"/>
      <c r="D7" s="100"/>
    </row>
    <row r="8" spans="1:11" ht="24" x14ac:dyDescent="0.3">
      <c r="A8" s="32"/>
      <c r="B8" s="73" t="s">
        <v>40</v>
      </c>
      <c r="C8" s="74" t="s">
        <v>18</v>
      </c>
      <c r="D8" s="73" t="s">
        <v>37</v>
      </c>
      <c r="E8" s="33"/>
    </row>
    <row r="9" spans="1:11" s="50" customFormat="1" ht="15.75" customHeight="1" x14ac:dyDescent="0.35">
      <c r="A9" s="40" t="s">
        <v>6</v>
      </c>
      <c r="B9" s="71"/>
      <c r="C9" s="72"/>
      <c r="D9" s="71"/>
    </row>
    <row r="10" spans="1:11" x14ac:dyDescent="0.3">
      <c r="A10" s="22" t="s">
        <v>7</v>
      </c>
      <c r="B10" s="28"/>
      <c r="C10" s="29"/>
      <c r="D10" s="30"/>
    </row>
    <row r="11" spans="1:11" x14ac:dyDescent="0.3">
      <c r="A11" s="21" t="s">
        <v>41</v>
      </c>
      <c r="B11" s="55"/>
      <c r="C11" s="76">
        <f>B3</f>
        <v>9</v>
      </c>
      <c r="D11" s="75">
        <f>B11*C11</f>
        <v>0</v>
      </c>
    </row>
    <row r="12" spans="1:11" x14ac:dyDescent="0.3">
      <c r="A12" s="17" t="s">
        <v>8</v>
      </c>
      <c r="B12" s="55">
        <v>2600</v>
      </c>
      <c r="C12" s="76">
        <f>B3</f>
        <v>9</v>
      </c>
      <c r="D12" s="54">
        <f t="shared" ref="D12:D17" si="0">B12*C12</f>
        <v>23400</v>
      </c>
      <c r="F12" s="57"/>
      <c r="G12" s="57"/>
      <c r="H12" s="57"/>
      <c r="I12" s="57"/>
      <c r="J12" s="57"/>
      <c r="K12" s="56"/>
    </row>
    <row r="13" spans="1:11" ht="24" x14ac:dyDescent="0.3">
      <c r="A13" s="21" t="s">
        <v>15</v>
      </c>
      <c r="B13" s="55"/>
      <c r="C13" s="76">
        <f>B3</f>
        <v>9</v>
      </c>
      <c r="D13" s="54">
        <f t="shared" si="0"/>
        <v>0</v>
      </c>
    </row>
    <row r="14" spans="1:11" x14ac:dyDescent="0.3">
      <c r="A14" s="17" t="s">
        <v>14</v>
      </c>
      <c r="B14" s="52">
        <v>170</v>
      </c>
      <c r="C14" s="76">
        <f>B3</f>
        <v>9</v>
      </c>
      <c r="D14" s="54">
        <f t="shared" si="0"/>
        <v>1530</v>
      </c>
    </row>
    <row r="15" spans="1:11" x14ac:dyDescent="0.3">
      <c r="A15" s="21" t="s">
        <v>16</v>
      </c>
      <c r="B15" s="52"/>
      <c r="C15" s="76">
        <f>B3</f>
        <v>9</v>
      </c>
      <c r="D15" s="54">
        <f t="shared" si="0"/>
        <v>0</v>
      </c>
    </row>
    <row r="16" spans="1:11" x14ac:dyDescent="0.3">
      <c r="A16" s="21" t="s">
        <v>26</v>
      </c>
      <c r="B16" s="52"/>
      <c r="C16" s="76">
        <f>B3</f>
        <v>9</v>
      </c>
      <c r="D16" s="54">
        <f t="shared" si="0"/>
        <v>0</v>
      </c>
    </row>
    <row r="17" spans="1:10" ht="24" x14ac:dyDescent="0.3">
      <c r="A17" s="80" t="s">
        <v>13</v>
      </c>
      <c r="B17" s="52"/>
      <c r="C17" s="76">
        <f>B3</f>
        <v>9</v>
      </c>
      <c r="D17" s="54">
        <f t="shared" si="0"/>
        <v>0</v>
      </c>
    </row>
    <row r="18" spans="1:10" x14ac:dyDescent="0.3">
      <c r="A18" s="22" t="s">
        <v>9</v>
      </c>
      <c r="B18" s="28"/>
      <c r="C18" s="29"/>
      <c r="D18" s="28"/>
    </row>
    <row r="19" spans="1:10" x14ac:dyDescent="0.3">
      <c r="A19" s="81" t="s">
        <v>52</v>
      </c>
      <c r="B19" s="52"/>
      <c r="C19" s="76">
        <f>B3</f>
        <v>9</v>
      </c>
      <c r="D19" s="54">
        <f>B19*C19</f>
        <v>0</v>
      </c>
    </row>
    <row r="20" spans="1:10" x14ac:dyDescent="0.3">
      <c r="A20" s="22" t="s">
        <v>10</v>
      </c>
      <c r="B20" s="28"/>
      <c r="C20" s="29"/>
      <c r="D20" s="28"/>
    </row>
    <row r="21" spans="1:10" x14ac:dyDescent="0.3">
      <c r="A21" s="23" t="s">
        <v>58</v>
      </c>
      <c r="B21" s="51"/>
      <c r="C21" s="77">
        <f>B3</f>
        <v>9</v>
      </c>
      <c r="D21" s="53">
        <f>B21*C21</f>
        <v>0</v>
      </c>
    </row>
    <row r="22" spans="1:10" x14ac:dyDescent="0.3">
      <c r="A22" s="23" t="s">
        <v>11</v>
      </c>
      <c r="B22" s="51"/>
      <c r="C22" s="77">
        <f>B3</f>
        <v>9</v>
      </c>
      <c r="D22" s="53">
        <f>B22*C22</f>
        <v>0</v>
      </c>
    </row>
    <row r="23" spans="1:10" x14ac:dyDescent="0.3">
      <c r="A23" s="24" t="s">
        <v>42</v>
      </c>
      <c r="B23" s="52"/>
      <c r="C23" s="77">
        <f>B3</f>
        <v>9</v>
      </c>
      <c r="D23" s="54">
        <f>B23*C23</f>
        <v>0</v>
      </c>
    </row>
    <row r="24" spans="1:10" ht="26.25" customHeight="1" x14ac:dyDescent="0.3">
      <c r="A24" s="25" t="s">
        <v>12</v>
      </c>
      <c r="B24" s="26">
        <f>SUM(B11:B23)</f>
        <v>2770</v>
      </c>
      <c r="C24" s="27">
        <f>B3</f>
        <v>9</v>
      </c>
      <c r="D24" s="78">
        <f>B24*C24</f>
        <v>24930</v>
      </c>
    </row>
    <row r="25" spans="1:10" ht="25.4" customHeight="1" x14ac:dyDescent="0.3">
      <c r="A25" s="39" t="s">
        <v>22</v>
      </c>
      <c r="B25" s="38"/>
      <c r="C25" s="38"/>
      <c r="D25" s="38"/>
      <c r="E25" s="34"/>
      <c r="F25" s="34"/>
    </row>
    <row r="26" spans="1:10" x14ac:dyDescent="0.3">
      <c r="A26" s="37"/>
      <c r="B26" s="63"/>
      <c r="C26" s="63"/>
      <c r="D26" s="63"/>
      <c r="E26" s="63"/>
      <c r="F26" s="63"/>
    </row>
    <row r="27" spans="1:10" ht="49.5" customHeight="1" x14ac:dyDescent="0.3">
      <c r="A27" s="31" t="s">
        <v>19</v>
      </c>
      <c r="B27" s="95" t="s">
        <v>43</v>
      </c>
      <c r="C27" s="95"/>
      <c r="D27" s="95"/>
      <c r="E27" s="65"/>
      <c r="F27" s="66"/>
      <c r="G27" s="58"/>
      <c r="H27" s="58"/>
      <c r="I27" s="58"/>
    </row>
    <row r="28" spans="1:10" ht="27.75" customHeight="1" x14ac:dyDescent="0.3">
      <c r="A28" s="32"/>
      <c r="B28" s="95" t="s">
        <v>20</v>
      </c>
      <c r="C28" s="95"/>
      <c r="D28" s="95"/>
      <c r="E28" s="65"/>
      <c r="F28" s="65"/>
      <c r="G28" s="59"/>
      <c r="H28" s="59"/>
      <c r="I28" s="59"/>
      <c r="J28" s="33"/>
    </row>
    <row r="29" spans="1:10" ht="22.5" customHeight="1" x14ac:dyDescent="0.3">
      <c r="A29" s="32"/>
      <c r="B29" s="95" t="s">
        <v>21</v>
      </c>
      <c r="C29" s="95"/>
      <c r="D29" s="95"/>
      <c r="E29" s="65"/>
      <c r="F29" s="65"/>
      <c r="G29" s="60"/>
      <c r="H29" s="60"/>
      <c r="I29" s="60"/>
      <c r="J29" s="33"/>
    </row>
    <row r="30" spans="1:10" x14ac:dyDescent="0.3">
      <c r="A30" s="32"/>
      <c r="B30" s="64"/>
      <c r="C30" s="64"/>
      <c r="D30" s="64"/>
      <c r="E30" s="63"/>
      <c r="F30" s="63"/>
      <c r="G30" s="59"/>
      <c r="H30" s="59"/>
      <c r="I30" s="59"/>
      <c r="J30" s="33"/>
    </row>
    <row r="31" spans="1:10" x14ac:dyDescent="0.3">
      <c r="B31" s="35"/>
      <c r="C31" s="35"/>
      <c r="D31" s="35"/>
      <c r="E31" s="35"/>
      <c r="F31" s="35"/>
      <c r="G31" s="59"/>
      <c r="H31" s="59"/>
      <c r="I31" s="59"/>
      <c r="J31" s="33"/>
    </row>
    <row r="32" spans="1:10" ht="15" customHeight="1" x14ac:dyDescent="0.3">
      <c r="A32" s="36"/>
      <c r="B32" s="41"/>
      <c r="C32" s="42"/>
      <c r="D32" s="42"/>
      <c r="E32" s="42"/>
      <c r="F32" s="42"/>
      <c r="G32" s="61"/>
      <c r="H32" s="61"/>
      <c r="I32" s="61"/>
      <c r="J32" s="33"/>
    </row>
    <row r="33" spans="2:10" x14ac:dyDescent="0.3">
      <c r="B33" s="44"/>
      <c r="C33" s="45"/>
      <c r="D33" s="45"/>
      <c r="E33" s="45"/>
      <c r="F33" s="45"/>
      <c r="G33" s="59"/>
      <c r="H33" s="59"/>
      <c r="I33" s="59"/>
      <c r="J33" s="33"/>
    </row>
    <row r="34" spans="2:10" x14ac:dyDescent="0.3">
      <c r="B34" s="44"/>
      <c r="C34" s="45"/>
      <c r="D34" s="45"/>
      <c r="E34" s="45"/>
      <c r="F34" s="45"/>
      <c r="G34" s="59"/>
      <c r="H34" s="59"/>
      <c r="I34" s="59"/>
      <c r="J34" s="33"/>
    </row>
    <row r="35" spans="2:10" x14ac:dyDescent="0.3">
      <c r="B35" s="44"/>
      <c r="C35" s="45"/>
      <c r="D35" s="45"/>
      <c r="E35" s="45"/>
      <c r="F35" s="45"/>
      <c r="G35" s="62"/>
      <c r="H35" s="62"/>
      <c r="I35" s="62"/>
    </row>
    <row r="36" spans="2:10" x14ac:dyDescent="0.3">
      <c r="B36" s="44"/>
      <c r="C36" s="45"/>
      <c r="D36" s="45"/>
      <c r="E36" s="45"/>
      <c r="F36" s="45"/>
      <c r="G36" s="42"/>
      <c r="H36" s="42"/>
      <c r="I36" s="43"/>
    </row>
    <row r="37" spans="2:10" x14ac:dyDescent="0.3">
      <c r="B37" s="44"/>
      <c r="C37" s="45"/>
      <c r="D37" s="45"/>
      <c r="E37" s="45"/>
      <c r="F37" s="45"/>
      <c r="G37" s="45"/>
      <c r="H37" s="45"/>
      <c r="I37" s="46"/>
    </row>
    <row r="38" spans="2:10" x14ac:dyDescent="0.3">
      <c r="B38" s="44"/>
      <c r="C38" s="45"/>
      <c r="D38" s="45"/>
      <c r="E38" s="45"/>
      <c r="F38" s="45"/>
      <c r="G38" s="45"/>
      <c r="H38" s="45"/>
      <c r="I38" s="46"/>
    </row>
    <row r="39" spans="2:10" x14ac:dyDescent="0.3">
      <c r="B39" s="44"/>
      <c r="C39" s="45"/>
      <c r="D39" s="45"/>
      <c r="E39" s="45"/>
      <c r="F39" s="45"/>
      <c r="G39" s="45"/>
      <c r="H39" s="45"/>
      <c r="I39" s="46"/>
    </row>
    <row r="40" spans="2:10" x14ac:dyDescent="0.3">
      <c r="B40" s="47"/>
      <c r="C40" s="48"/>
      <c r="D40" s="48"/>
      <c r="E40" s="48"/>
      <c r="F40" s="48"/>
      <c r="G40" s="45"/>
      <c r="H40" s="45"/>
      <c r="I40" s="46"/>
    </row>
    <row r="41" spans="2:10" x14ac:dyDescent="0.3">
      <c r="G41" s="45"/>
      <c r="H41" s="45"/>
      <c r="I41" s="46"/>
    </row>
    <row r="42" spans="2:10" x14ac:dyDescent="0.3">
      <c r="G42" s="45"/>
      <c r="H42" s="45"/>
      <c r="I42" s="46"/>
    </row>
    <row r="43" spans="2:10" x14ac:dyDescent="0.3">
      <c r="G43" s="45"/>
      <c r="H43" s="45"/>
      <c r="I43" s="46"/>
    </row>
    <row r="44" spans="2:10" x14ac:dyDescent="0.3">
      <c r="G44" s="48"/>
      <c r="H44" s="48"/>
      <c r="I44" s="49"/>
    </row>
  </sheetData>
  <mergeCells count="8">
    <mergeCell ref="B1:E1"/>
    <mergeCell ref="B2:E2"/>
    <mergeCell ref="B28:D28"/>
    <mergeCell ref="B29:D29"/>
    <mergeCell ref="B27:D27"/>
    <mergeCell ref="B5:C5"/>
    <mergeCell ref="B6:C6"/>
    <mergeCell ref="B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Summary_fees&amp;expenses</vt:lpstr>
      <vt:lpstr>Position_1</vt:lpstr>
      <vt:lpstr>Position_2</vt:lpstr>
      <vt:lpstr>Position_3</vt:lpstr>
      <vt:lpstr>Position_4</vt:lpstr>
      <vt:lpstr>Position_5</vt:lpstr>
      <vt:lpstr>Position_6</vt:lpstr>
      <vt:lpstr>Position_7</vt:lpstr>
      <vt:lpstr>Position_8</vt:lpstr>
      <vt:lpstr>Position_9</vt:lpstr>
      <vt:lpstr>Position_10</vt:lpstr>
      <vt:lpstr>Position_11</vt:lpstr>
      <vt:lpstr>Position_12</vt:lpstr>
      <vt:lpstr>Position_13</vt:lpstr>
      <vt:lpstr>Position_14</vt:lpstr>
      <vt:lpstr>Position_15</vt:lpstr>
      <vt:lpstr>Position_16</vt:lpstr>
      <vt:lpstr>Position_17</vt:lpstr>
      <vt:lpstr>Position_18</vt:lpstr>
      <vt:lpstr>Position_19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Nastasia POUSSE</dc:creator>
  <cp:lastModifiedBy>Loubna HAFIDI</cp:lastModifiedBy>
  <dcterms:created xsi:type="dcterms:W3CDTF">2019-10-09T08:26:47Z</dcterms:created>
  <dcterms:modified xsi:type="dcterms:W3CDTF">2025-06-20T14:59:53Z</dcterms:modified>
</cp:coreProperties>
</file>